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tabRatio="821" activeTab="0"/>
  </bookViews>
  <sheets>
    <sheet name="Доходы-Каширский муниципальный " sheetId="1" r:id="rId1"/>
    <sheet name="Расходы-Каширский муниципальног" sheetId="2" r:id="rId2"/>
    <sheet name="ИФД - Каширский муниципальный р" sheetId="3" r:id="rId3"/>
  </sheets>
  <definedNames/>
  <calcPr fullCalcOnLoad="1"/>
</workbook>
</file>

<file path=xl/sharedStrings.xml><?xml version="1.0" encoding="utf-8"?>
<sst xmlns="http://schemas.openxmlformats.org/spreadsheetml/2006/main" count="385" uniqueCount="330">
  <si>
    <t xml:space="preserve">Доходы от компенсации затрат государства                                                                                                                                                                </t>
  </si>
  <si>
    <t>00011406013100000430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</si>
  <si>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                                    </t>
  </si>
  <si>
    <t>00011603010010000140</t>
  </si>
  <si>
    <t>00011603030010000140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</si>
  <si>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</t>
  </si>
  <si>
    <t>Дефицит (-), Профицит (+)</t>
  </si>
  <si>
    <t>000</t>
  </si>
  <si>
    <t>00011690050050000140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</si>
  <si>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                                                                       </t>
  </si>
  <si>
    <t>00011701050050000180</t>
  </si>
  <si>
    <t xml:space="preserve">Невыясненные поступления, зачисляемые в бюджеты муниципальных районов                                                                                                                                   </t>
  </si>
  <si>
    <t>00011705050050000180</t>
  </si>
  <si>
    <t xml:space="preserve">Прочие неналоговые доходы бюджетов муниципальных районов                                                                                                                                                </t>
  </si>
  <si>
    <t>00020201001050000151</t>
  </si>
  <si>
    <t xml:space="preserve">Дотации бюджетам муниципальных районов на выравнивание бюджетной обеспеченности                                                                                                                         </t>
  </si>
  <si>
    <t>00021905000050000151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</si>
  <si>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                                                        </t>
  </si>
  <si>
    <t>Итого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</si>
  <si>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</si>
  <si>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 xml:space="preserve">Субвенции бюджетам муниципальных районов на выполнение передаваемых полномочий субъектов Российской Федерации                                                                                           </t>
  </si>
  <si>
    <t xml:space="preserve">Прочие субвенции бюджетам муниципальных районов                                                                                                                                                         </t>
  </si>
  <si>
    <t>00020204000000000151</t>
  </si>
  <si>
    <t xml:space="preserve">Иные межбюджетные трансферты                                                                                                                                                                            </t>
  </si>
  <si>
    <t>00020204014050000151</t>
  </si>
  <si>
    <t>АДМИНИСТРАЦИЯ КАШИРСКОГО МУНИЦИПАЛЬНОГО РАЙОНА</t>
  </si>
  <si>
    <t>КОМИТЕТ ПО УПРАВЛЕНИЮ ИМУЩЕСТВОМ</t>
  </si>
  <si>
    <t>КОМИТЕТ ПО ОБРАЗОВАНИЮ</t>
  </si>
  <si>
    <t>ФИНАНСОВОЕ УПРАВЛЕНИЕ АДМИНИСТРАЦИИ КАШИРСКОГО МУНИЦИПАЛЬНОГО РАЙОНА</t>
  </si>
  <si>
    <t>Утверждено по бюджету на 2014  год</t>
  </si>
  <si>
    <t>СОВЕТ ДЕПУТАТОВ АДМИНИСТРАЦИИ КАШИРСКОГО МУНИЦИПАЛЬНОГО РАЙОНА</t>
  </si>
  <si>
    <t>КОНТРОЛЬНО-СЧЕТНАЯ ПАЛАТА МУНИЦИПАЛЬНОГО ОБРАЗОВАНИЯ "КАШИРСКИЙ МУНИЦИПАЛЬНЫЙ РАЙОН"</t>
  </si>
  <si>
    <t>ВСЕГО</t>
  </si>
  <si>
    <t>Наименование публично-правового образования: муниципальный район</t>
  </si>
  <si>
    <r>
      <t xml:space="preserve">финансового органа:   </t>
    </r>
    <r>
      <rPr>
        <b/>
        <i/>
        <sz val="10"/>
        <color indexed="8"/>
        <rFont val="Arial"/>
        <family val="0"/>
      </rPr>
      <t>Каширский муниципальный район</t>
    </r>
  </si>
  <si>
    <t xml:space="preserve">2. Расходы бюджета по ведомствам </t>
  </si>
  <si>
    <t>00021900000000000000</t>
  </si>
  <si>
    <t xml:space="preserve">ВОЗВРАТ ОСТАТКОВ СУБСИДИЙ, СУБВЕНЦИЙ И ИНЫХ МЕЖБЮДЖЕТНЫХ ТРАНСФЕРТОВ, ИМЕЮЩИХ ЦЕЛЕВОЕ НАЗНАЧЕНИЕ, ПРОШЛЫХ ЛЕТ                                                                                           </t>
  </si>
  <si>
    <t>000 01 06 05 02 05 0000 540</t>
  </si>
  <si>
    <t>Наименование</t>
  </si>
  <si>
    <t>Раз-
дел</t>
  </si>
  <si>
    <t>901</t>
  </si>
  <si>
    <t>КУЛЬТУРА И КИНЕМАТОГРАФИЯ</t>
  </si>
  <si>
    <t>Код
дохода</t>
  </si>
  <si>
    <t>Наименование дохода</t>
  </si>
  <si>
    <t>%
вы-
полн.</t>
  </si>
  <si>
    <t>00010000000000000000</t>
  </si>
  <si>
    <t xml:space="preserve">НАЛОГОВЫЕ И НЕНАЛОГОВЫЕ ДОХОДЫ                                                                                                                                                                          </t>
  </si>
  <si>
    <t>00010100000000000000</t>
  </si>
  <si>
    <t>00020203024050002151</t>
  </si>
  <si>
    <t xml:space="preserve">НАЛОГИ НА ПРИБЫЛЬ, ДОХОДЫ                                                                                                                                                                               </t>
  </si>
  <si>
    <t>00010102010010000110</t>
  </si>
  <si>
    <t>00010102020010000110</t>
  </si>
  <si>
    <t>00010102030010000110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</si>
  <si>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                                                        </t>
  </si>
  <si>
    <t>00010102040010000110</t>
  </si>
  <si>
    <t>00010500000000000000</t>
  </si>
  <si>
    <t xml:space="preserve">НАЛОГИ НА СОВОКУПНЫЙ ДОХОД                                                                                                                                                                              </t>
  </si>
  <si>
    <t>00010502020020000110</t>
  </si>
  <si>
    <t xml:space="preserve">Единый налог на вмененный доход для отдельных видов деятельности (за налоговые периоды, истекшие до 1 января 2011 года)                                                                                 </t>
  </si>
  <si>
    <t>00010503010010000110</t>
  </si>
  <si>
    <t>00010800000000000000</t>
  </si>
  <si>
    <t xml:space="preserve">ГОСУДАРСТВЕННАЯ ПОШЛИНА                                                                                                                                                                                 </t>
  </si>
  <si>
    <t>00010803010010000110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</si>
  <si>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</si>
  <si>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00010807150010000110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</si>
  <si>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</t>
  </si>
  <si>
    <t>00010900000000000000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</si>
  <si>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</t>
  </si>
  <si>
    <t>00011100000000000000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</si>
  <si>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</t>
  </si>
  <si>
    <t>00011102000000000120</t>
  </si>
  <si>
    <t xml:space="preserve">Доходы от размещения средств бюджетов                                                                                                                                                                   </t>
  </si>
  <si>
    <t>00011105000000000120</t>
  </si>
  <si>
    <t>00011107000000000120</t>
  </si>
  <si>
    <t>тыс.руб.</t>
  </si>
  <si>
    <t>% исполнения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</si>
  <si>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</si>
  <si>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</si>
  <si>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</si>
  <si>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</si>
  <si>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</si>
  <si>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</si>
  <si>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</si>
  <si>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</si>
  <si>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</si>
  <si>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</si>
  <si>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06</t>
  </si>
  <si>
    <t>ОХРАНА ОКРУЖАЮЩЕЙ СРЕДЫ</t>
  </si>
  <si>
    <t>07</t>
  </si>
  <si>
    <t>ОБРАЗОВАНИЕ</t>
  </si>
  <si>
    <t>08</t>
  </si>
  <si>
    <t>09</t>
  </si>
  <si>
    <t>ЗДРАВООХРАНЕНИЕ</t>
  </si>
  <si>
    <t>10</t>
  </si>
  <si>
    <t>СОЦИАЛЬНАЯ ПОЛИТИКА</t>
  </si>
  <si>
    <t>11</t>
  </si>
  <si>
    <t>ФИЗИЧЕСКАЯ КУЛЬТУРА И СПОРТ</t>
  </si>
  <si>
    <t>13</t>
  </si>
  <si>
    <t>ОБСЛУЖИВАНИЕ ГОСУДАРСТВЕННОГО И МУНИЦИПАЛЬНОГО ДОЛГА</t>
  </si>
  <si>
    <t>Единый сельскохозяйственный налог</t>
  </si>
  <si>
    <t>Кредиты кредитных организаций в валюте Российской Федерации</t>
  </si>
  <si>
    <t>000 01 02 00 00 00 0000 000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</si>
  <si>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</si>
  <si>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</si>
  <si>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520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</si>
  <si>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</si>
  <si>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</si>
  <si>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</si>
  <si>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000 01 02 00 00 05 0000 810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</si>
  <si>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</si>
  <si>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</si>
  <si>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</si>
  <si>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</si>
  <si>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000 01 06 00 00 00 0000 000</t>
  </si>
  <si>
    <t>на 1 марта 2014 г.</t>
  </si>
  <si>
    <t>01.03.2014</t>
  </si>
  <si>
    <t>Исполнено на 01.03.2014 года</t>
  </si>
  <si>
    <t>000 01 06 05 00 00 0000 000</t>
  </si>
  <si>
    <t>000 01 06 05 02 05 0000 640</t>
  </si>
  <si>
    <t xml:space="preserve">Единица измерения: </t>
  </si>
  <si>
    <t>Периодичность:                 месячная</t>
  </si>
  <si>
    <t xml:space="preserve">Платежи от государственных и муниципальных унитарных предприятий                                                                                                                                        </t>
  </si>
  <si>
    <t>00011200000000000000</t>
  </si>
  <si>
    <t xml:space="preserve">ПЛАТЕЖИ ПРИ ПОЛЬЗОВАНИИ ПРИРОДНЫМИ РЕСУРСАМИ                                                                                                                                                            </t>
  </si>
  <si>
    <t xml:space="preserve">Глава ведомства </t>
  </si>
  <si>
    <t>00011300000000000000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</si>
  <si>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               </t>
  </si>
  <si>
    <t>00011400000000000000</t>
  </si>
  <si>
    <t xml:space="preserve">ДОХОДЫ ОТ ПРОДАЖИ МАТЕРИАЛЬНЫХ И НЕМАТЕРИАЛЬНЫХ АКТИВОВ                                                                                                                                                 </t>
  </si>
  <si>
    <t>00011402000000000000</t>
  </si>
  <si>
    <t>00011406000000000430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</si>
  <si>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                    </t>
  </si>
  <si>
    <t>00011600000000000000</t>
  </si>
  <si>
    <t xml:space="preserve">ШТРАФЫ, САНКЦИИ, ВОЗМЕЩЕНИЕ УЩЕРБА                                                                                                                                                                      </t>
  </si>
  <si>
    <t>00011603000000000140</t>
  </si>
  <si>
    <t xml:space="preserve">Денежные взыскания (штрафы) за нарушение законодательства о налогах и сборах                                                                                                                            </t>
  </si>
  <si>
    <t>00011606000010000140</t>
  </si>
  <si>
    <t>00020203119000000151</t>
  </si>
  <si>
    <t>Субвенции бюджетам муниципальных районов на 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</si>
  <si>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</si>
  <si>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</si>
  <si>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</si>
  <si>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50 000,00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</si>
  <si>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</si>
  <si>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</si>
  <si>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</si>
  <si>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</si>
  <si>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</si>
  <si>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</si>
  <si>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Утвержденные бюджетные назначения на 2014 год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</si>
  <si>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</t>
  </si>
  <si>
    <t xml:space="preserve">Налог, взимаемый в связи с применением патентной системы налогообложения, зачисляемый в бюджеты муниципальных районов                                                                                   </t>
  </si>
  <si>
    <t>00020202999050001151</t>
  </si>
  <si>
    <t>00020203022050001151</t>
  </si>
  <si>
    <t>00020203022050002151</t>
  </si>
  <si>
    <t>00010502010000000110</t>
  </si>
  <si>
    <t>0001050200000000110</t>
  </si>
  <si>
    <t>00010504000000000000</t>
  </si>
  <si>
    <t xml:space="preserve">Денежные взыскания (штрафы) за нарушение законодательства </t>
  </si>
  <si>
    <t>00011625000016000140</t>
  </si>
  <si>
    <t>00020203021050000151</t>
  </si>
  <si>
    <t>000 2 02 03024 05 0007 151</t>
  </si>
  <si>
    <t>00020203024050001151</t>
  </si>
  <si>
    <t>00020203024050003151</t>
  </si>
  <si>
    <t>00020203024050004151</t>
  </si>
  <si>
    <t>00020203024050005151</t>
  </si>
  <si>
    <t>00020203024050006151</t>
  </si>
  <si>
    <t>00020203029050001151</t>
  </si>
  <si>
    <t>000 20203029050002151</t>
  </si>
  <si>
    <t>00020203029050003151</t>
  </si>
  <si>
    <t>00020203999050001151</t>
  </si>
  <si>
    <t>000 01 06 05 00 00 0000 600</t>
  </si>
  <si>
    <t>000 01 06 05 00 00 0000 540</t>
  </si>
  <si>
    <t>000 01 06 00 00 00 0000 500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</si>
  <si>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    </t>
  </si>
  <si>
    <t>00011630030010000140</t>
  </si>
  <si>
    <t xml:space="preserve">Прочие денежные взыскания (штрафы) за  правонарушения в области дорожного движения                                                                                                                      </t>
  </si>
  <si>
    <t>00011643000010000140</t>
  </si>
  <si>
    <t>00011690000000000140</t>
  </si>
  <si>
    <t xml:space="preserve">Прочие поступления от денежных взысканий (штрафов) и иных сумм в возмещение ущерба                                                                                                                      </t>
  </si>
  <si>
    <t>00011700000000000000</t>
  </si>
  <si>
    <t xml:space="preserve">ПРОЧИЕ НЕНАЛОГОВЫЕ ДОХОДЫ                                                                                                                                                                               </t>
  </si>
  <si>
    <t>00011701000000000180</t>
  </si>
  <si>
    <t xml:space="preserve">Невыясненные поступления                                                                                                                                                                                </t>
  </si>
  <si>
    <t>00011705000000000180</t>
  </si>
  <si>
    <t xml:space="preserve">Прочие неналоговые доходы                                                                                                                                                                               </t>
  </si>
  <si>
    <t>00020000000000000000</t>
  </si>
  <si>
    <t xml:space="preserve">БЕЗВОЗМЕЗДНЫЕ ПОСТУПЛЕНИЯ                                                                                                                                                                               </t>
  </si>
  <si>
    <t>00020200000000000000</t>
  </si>
  <si>
    <t xml:space="preserve">БЕЗВОЗМЕЗДНЫЕ ПОСТУПЛЕНИЯ ОТ ДРУГИХ БЮДЖЕТОВ БЮДЖЕТНОЙ СИСТЕМЫ РОССИЙСКОЙ ФЕДЕРАЦИИ                                                                                                                     </t>
  </si>
  <si>
    <t>00020201000000000151</t>
  </si>
  <si>
    <t xml:space="preserve">Дотации бюджетам субъектов Российской Федерации и муниципальных образований                                                                                                                             </t>
  </si>
  <si>
    <t>00020202000000000151</t>
  </si>
  <si>
    <t xml:space="preserve">Субсидии бюджетам субъектов Российской Федерации и муниципальных образований (межбюджетные субсидии)                                                                                                    </t>
  </si>
  <si>
    <t>00020202999050000151</t>
  </si>
  <si>
    <t>902</t>
  </si>
  <si>
    <t>910</t>
  </si>
  <si>
    <t>911</t>
  </si>
  <si>
    <t>912</t>
  </si>
  <si>
    <t>913</t>
  </si>
  <si>
    <t>Наименование показателя</t>
  </si>
  <si>
    <t>1</t>
  </si>
  <si>
    <t>2</t>
  </si>
  <si>
    <t>3</t>
  </si>
  <si>
    <t>4</t>
  </si>
  <si>
    <t>5</t>
  </si>
  <si>
    <t>6</t>
  </si>
  <si>
    <t>Код
стро-
ки</t>
  </si>
  <si>
    <t>Код источника финансирования  дефицита бюджета по
бюджетной классификации</t>
  </si>
  <si>
    <t>Источники финансирования дефицита бюджетов - всего</t>
  </si>
  <si>
    <t>500</t>
  </si>
  <si>
    <t>000 90 00 00 00 00 0000 000</t>
  </si>
  <si>
    <t>Изменение остатков средств на счетах по учету средств бюджета</t>
  </si>
  <si>
    <t>700</t>
  </si>
  <si>
    <t>000 01 00 00 00 00 0000 000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</si>
  <si>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</si>
  <si>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</si>
  <si>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</si>
  <si>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</si>
  <si>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</si>
  <si>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</si>
  <si>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</si>
  <si>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</si>
  <si>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</si>
  <si>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</si>
  <si>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</si>
  <si>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</si>
  <si>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</si>
  <si>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</si>
  <si>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</si>
  <si>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</si>
  <si>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</si>
  <si>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</si>
  <si>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</si>
  <si>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ОТЧЕТ ОБ ИСПОЛНЕНИИ БЮДЖЕТА</t>
  </si>
  <si>
    <t>КОДЫ</t>
  </si>
  <si>
    <t>Дата</t>
  </si>
  <si>
    <t xml:space="preserve">Наименование </t>
  </si>
  <si>
    <t>по ОКПО</t>
  </si>
  <si>
    <t>Глава по БК</t>
  </si>
  <si>
    <t>по ОКАТО</t>
  </si>
  <si>
    <t>383</t>
  </si>
  <si>
    <t>1. Доходы бюджета</t>
  </si>
  <si>
    <t>00010501000000000110</t>
  </si>
  <si>
    <t xml:space="preserve">Налог, взимаемый в связи с применением упрощенной системы налогообложения                                                                                                                               </t>
  </si>
  <si>
    <t>00010501011010000110</t>
  </si>
  <si>
    <t xml:space="preserve">Налог, взимаемый с налогоплательщиков, выбравших в качестве объекта налогообложения  доходы                                                                                                             </t>
  </si>
  <si>
    <t>Уверждено по бюджету 
на 2014  год</t>
  </si>
  <si>
    <t>00010501012010000110</t>
  </si>
  <si>
    <t xml:space="preserve">Налог, взимаемый с налогоплательщиков, выбравших в качестве объекта налогообложения  доходы (за налоговые периоды, истекшие до 1 января 2011 года)                                                      </t>
  </si>
  <si>
    <t>00010501021010000110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</si>
  <si>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</t>
  </si>
  <si>
    <t>00010501050010000110</t>
  </si>
  <si>
    <t xml:space="preserve">Минимальный налог, зачисляемый в бюджеты субъектов Российской Федерации                                                                                                                                 </t>
  </si>
  <si>
    <t>00010801000010000110</t>
  </si>
  <si>
    <t xml:space="preserve">Государственная пошлина по делам, рассматриваемым в арбитражных судах                                                                                                                                   </t>
  </si>
  <si>
    <t>00020203022050000151</t>
  </si>
  <si>
    <t>00020203024050000151</t>
  </si>
  <si>
    <t>00020203999050000151</t>
  </si>
  <si>
    <t>000 01 03 01 00 05 0000 710</t>
  </si>
  <si>
    <t>000 01 03 01 00 05 0000 810</t>
  </si>
  <si>
    <t xml:space="preserve">Прочие субсидии бюджетам муниципальных районов                                                                                                                                                          </t>
  </si>
  <si>
    <t>00020203000000000151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</si>
  <si>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</si>
  <si>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                                                                          </t>
  </si>
  <si>
    <t xml:space="preserve">3. Источники финансирования дефицита бюджета Каширского муниципального района </t>
  </si>
  <si>
    <t>00011102033050000120</t>
  </si>
  <si>
    <t xml:space="preserve">Доходы от размещения временно свободных средств бюджетов муниципальных районов                                                                                                                          </t>
  </si>
  <si>
    <t>00011105013050000120</t>
  </si>
  <si>
    <t>00011105035050000120</t>
  </si>
  <si>
    <t>00011107015050000120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</si>
  <si>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</si>
  <si>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</si>
  <si>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</si>
  <si>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</si>
  <si>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</si>
  <si>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</si>
  <si>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</si>
  <si>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Доходы от сдачи в аренду имущества, находящегося в оперативном управлении органов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</si>
  <si>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унитраных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</si>
  <si>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</si>
  <si>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</si>
  <si>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Субвенции бюджетам муниципальных районов на обеспечение предоставления гражданам субсидий на оплату жилого помещения и коммунальных услуг</t>
  </si>
  <si>
    <t>Субвенции бюджетам муниципальных районов на организацию оказания медицинской помощи на территории муниципального образования</t>
  </si>
  <si>
    <t>Прочие межбюджетные трансферты, предоставляемые бюджетам муниципальных районов на закупку оборудования для учебных кабинетов, спортивного зала, ремонта спортивного зала и вентиляции</t>
  </si>
  <si>
    <t>Субвенции бюджетам  муниципальных районов 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</si>
  <si>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>Субвенции бюджетам муниципальных районов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</si>
  <si>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</si>
  <si>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организаций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</si>
  <si>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бюджетам муниципальных районов 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</si>
  <si>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</si>
  <si>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Субсидии бюджетам муниципальных районов 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 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</si>
  <si>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</si>
  <si>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унитраных предприятий, в том числе казен</t>
  </si>
  <si>
    <t>00011109000000000120</t>
  </si>
  <si>
    <t>0001110904000000120</t>
  </si>
  <si>
    <t>00011109045050000120</t>
  </si>
  <si>
    <t>Субвенции бюджетам муниципальных районов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</t>
  </si>
  <si>
    <t>Субвенции бюджетам муниципальных районов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</t>
  </si>
  <si>
    <t>Субвенции бюджетам муниципальных районов 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</t>
  </si>
  <si>
    <t>Субвенции бюджетам муниципальных районов 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прошедших гос</t>
  </si>
  <si>
    <t>Субвенции бюджетам муниципальных районов  на социальную поддержку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в соот</t>
  </si>
  <si>
    <t>00020203029000000151</t>
  </si>
  <si>
    <t xml:space="preserve">Субвенции бюджетам муниципальных районов на оплату труда работников осуществляющих работу  по обеспечению выплаты компенсации  родительской платы за присмотр и уход за детьми, осваивающими образовательные программы  дошкольного образования в организациях </t>
  </si>
  <si>
    <t>Субвенции бюджетам муниципальных районов на оплату банковских услуг и почтовых услуг по перечислению компенсации  родительской платы за присмотр и уход за детьми, осваивающими образовательные программы  дошкольного образования в организациях Московской об</t>
  </si>
  <si>
    <t>00020203999050003151</t>
  </si>
  <si>
    <t>00020203999050002151</t>
  </si>
  <si>
    <t>00020204999050008151</t>
  </si>
  <si>
    <t>00020204999000000151</t>
  </si>
  <si>
    <t>Возврат бюджетных кредитов, предоставленных другим бюджетам бюджетной системы Российской 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</si>
  <si>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</si>
  <si>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</si>
  <si>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 Федерации в валюте Российской Федерации</t>
  </si>
  <si>
    <t>Предоставление бюджетных кредитов другим бюджетам бюджетной системы Российской  Федерации из бюджетов муниципальных районов в  валюте Российской Федерации</t>
  </si>
  <si>
    <t>Процент исполнения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</si>
  <si>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                              </t>
  </si>
  <si>
    <t>00011201000000000120</t>
  </si>
  <si>
    <t>Плата за негативное воздействие на окружающую среду</t>
  </si>
  <si>
    <t>00011201010010000120</t>
  </si>
  <si>
    <t xml:space="preserve">Плата за выбросы загрязняющих веществ в атмосферный воздух стационарными объектами                                                                                                                      </t>
  </si>
  <si>
    <t>00011201020010000120</t>
  </si>
  <si>
    <t xml:space="preserve">Плата за выбросы загрязняющих веществ в атмосферный воздух передвижными объектами                                                                                                                       </t>
  </si>
  <si>
    <t>00011201030010000120</t>
  </si>
  <si>
    <t xml:space="preserve">Плата за сбросы загрязняющих веществ в водные объекты                                                                                                                                                   </t>
  </si>
  <si>
    <t>00011201040010000120</t>
  </si>
  <si>
    <t xml:space="preserve">Плата за размещение отходов производства и потребления                                                                                                                                                  </t>
  </si>
  <si>
    <t>00011301000000000130</t>
  </si>
  <si>
    <t xml:space="preserve">Доходы от оказания платных услуг (работ)                                                                                                                                                                </t>
  </si>
  <si>
    <t>00011302000000000130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</si>
</sst>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#,##0.00"/>
    <numFmt numFmtId="175" formatCode="000000"/>
    <numFmt numFmtId="176" formatCode="0.0%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34">
    <font>
      <sz val="8"/>
      <color indexed="8"/>
      <name val="Arial"/>
      <family val="0"/>
    </font>
    <font>
      <sz val="10"/>
      <name val="Arial Cyr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1" fillId="0" borderId="0" applyNumberFormat="0" applyFill="0" applyBorder="0" applyAlignment="0" applyProtection="0"/>
    <xf numFmtId="49" fontId="2" fillId="0" borderId="0">
      <alignment horizontal="center" vertical="top" wrapText="1"/>
      <protection hidden="1" locked="0"/>
    </xf>
    <xf numFmtId="0" fontId="0" fillId="0" borderId="0">
      <alignment horizontal="center" vertical="top" wrapText="1"/>
      <protection hidden="1"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/>
      <protection/>
    </xf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9">
      <alignment horizontal="center" vertical="center" wrapText="1"/>
      <protection hidden="1" locked="0"/>
    </xf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9" fontId="0" fillId="0" borderId="11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29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56">
      <alignment/>
    </xf>
    <xf numFmtId="0" fontId="0" fillId="0" borderId="14" xfId="56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56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56" applyFont="1">
      <alignment/>
    </xf>
    <xf numFmtId="0" fontId="0" fillId="0" borderId="0" xfId="56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56" applyNumberFormat="1" applyFont="1" applyFill="1" applyBorder="1" applyAlignment="1" applyProtection="1">
      <alignment horizontal="left" wrapText="1"/>
      <protection hidden="1" locked="0"/>
    </xf>
    <xf numFmtId="49" fontId="5" fillId="0" borderId="14" xfId="56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4" xfId="56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56" applyNumberFormat="1" applyFont="1" applyFill="1" applyBorder="1" applyAlignment="1" applyProtection="1">
      <alignment horizontal="center" wrapText="1"/>
      <protection hidden="1" locked="0"/>
    </xf>
    <xf numFmtId="49" fontId="6" fillId="0" borderId="15" xfId="56" applyNumberFormat="1" applyFont="1" applyFill="1" applyBorder="1" applyAlignment="1" applyProtection="1">
      <alignment horizontal="center" vertical="center" wrapText="1"/>
      <protection hidden="1" locked="0"/>
    </xf>
    <xf numFmtId="167" fontId="7" fillId="0" borderId="16" xfId="56" applyNumberFormat="1" applyFont="1" applyBorder="1" applyAlignment="1">
      <alignment vertical="center"/>
    </xf>
    <xf numFmtId="0" fontId="0" fillId="0" borderId="0" xfId="53">
      <alignment/>
    </xf>
    <xf numFmtId="4" fontId="7" fillId="0" borderId="16" xfId="56" applyNumberFormat="1" applyFont="1" applyFill="1" applyBorder="1" applyAlignment="1" applyProtection="1">
      <alignment vertical="center" wrapText="1"/>
      <protection hidden="1" locked="0"/>
    </xf>
    <xf numFmtId="4" fontId="7" fillId="0" borderId="15" xfId="56" applyNumberFormat="1" applyFont="1" applyFill="1" applyBorder="1" applyAlignment="1" applyProtection="1">
      <alignment vertical="center" wrapText="1"/>
      <protection hidden="1" locked="0"/>
    </xf>
    <xf numFmtId="49" fontId="6" fillId="0" borderId="13" xfId="56" applyNumberFormat="1" applyFont="1" applyFill="1" applyBorder="1" applyAlignment="1" applyProtection="1">
      <alignment horizontal="left" vertical="top" wrapText="1"/>
      <protection hidden="1" locked="0"/>
    </xf>
    <xf numFmtId="4" fontId="6" fillId="0" borderId="15" xfId="56" applyNumberFormat="1" applyFont="1" applyFill="1" applyBorder="1" applyAlignment="1" applyProtection="1">
      <alignment vertical="center" wrapText="1"/>
      <protection hidden="1" locked="0"/>
    </xf>
    <xf numFmtId="0" fontId="0" fillId="0" borderId="15" xfId="56" applyFont="1" applyBorder="1" applyAlignment="1">
      <alignment horizontal="center"/>
    </xf>
    <xf numFmtId="0" fontId="0" fillId="0" borderId="15" xfId="56" applyBorder="1" applyAlignment="1">
      <alignment horizontal="center"/>
    </xf>
    <xf numFmtId="49" fontId="6" fillId="0" borderId="17" xfId="56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8" xfId="56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0" xfId="0" applyNumberFormat="1" applyFont="1" applyFill="1" applyBorder="1" applyAlignment="1" applyProtection="1">
      <alignment horizontal="left" wrapText="1"/>
      <protection hidden="1" locked="0"/>
    </xf>
    <xf numFmtId="0" fontId="6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2" xfId="0" applyNumberFormat="1" applyFont="1" applyFill="1" applyBorder="1" applyAlignment="1" applyProtection="1">
      <alignment horizontal="left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56" applyFont="1" applyAlignment="1">
      <alignment horizontal="center"/>
    </xf>
    <xf numFmtId="49" fontId="0" fillId="0" borderId="23" xfId="57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4" xfId="57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3" xfId="57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13" xfId="57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Font="1" applyAlignment="1">
      <alignment/>
    </xf>
    <xf numFmtId="0" fontId="0" fillId="0" borderId="0" xfId="53" applyFill="1">
      <alignment/>
    </xf>
    <xf numFmtId="2" fontId="7" fillId="0" borderId="16" xfId="56" applyNumberFormat="1" applyFont="1" applyFill="1" applyBorder="1" applyAlignment="1" applyProtection="1">
      <alignment vertical="center" wrapText="1"/>
      <protection hidden="1" locked="0"/>
    </xf>
    <xf numFmtId="49" fontId="7" fillId="0" borderId="0" xfId="56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3" xfId="56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15" xfId="56" applyNumberFormat="1" applyFont="1" applyFill="1" applyBorder="1" applyAlignment="1" applyProtection="1">
      <alignment horizontal="right" vertical="center" wrapText="1"/>
      <protection hidden="1" locked="0"/>
    </xf>
    <xf numFmtId="2" fontId="6" fillId="0" borderId="13" xfId="59" applyNumberFormat="1" applyFont="1" applyFill="1" applyBorder="1" applyAlignment="1" applyProtection="1">
      <alignment horizontal="right" vertical="center" wrapText="1"/>
      <protection hidden="1" locked="0"/>
    </xf>
    <xf numFmtId="2" fontId="6" fillId="0" borderId="15" xfId="56" applyNumberFormat="1" applyFont="1" applyFill="1" applyBorder="1" applyAlignment="1" applyProtection="1">
      <alignment vertical="center" wrapText="1"/>
      <protection hidden="1" locked="0"/>
    </xf>
    <xf numFmtId="2" fontId="6" fillId="0" borderId="15" xfId="56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53" applyBorder="1">
      <alignment/>
    </xf>
    <xf numFmtId="4" fontId="0" fillId="0" borderId="0" xfId="54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53" applyNumberFormat="1">
      <alignment/>
    </xf>
    <xf numFmtId="2" fontId="0" fillId="0" borderId="0" xfId="56" applyNumberFormat="1">
      <alignment/>
    </xf>
    <xf numFmtId="0" fontId="0" fillId="0" borderId="0" xfId="0" applyBorder="1" applyAlignment="1">
      <alignment/>
    </xf>
    <xf numFmtId="4" fontId="0" fillId="0" borderId="0" xfId="57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25" xfId="57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6" xfId="57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57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14" xfId="57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13" xfId="57" applyNumberFormat="1" applyFont="1" applyFill="1" applyBorder="1" applyAlignment="1" applyProtection="1">
      <alignment horizontal="right" vertical="center" wrapText="1"/>
      <protection hidden="1" locked="0"/>
    </xf>
    <xf numFmtId="49" fontId="11" fillId="0" borderId="15" xfId="58" applyNumberFormat="1" applyFont="1" applyFill="1" applyBorder="1" applyAlignment="1">
      <alignment horizontal="center" vertical="center"/>
      <protection/>
    </xf>
    <xf numFmtId="49" fontId="0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167" fontId="0" fillId="0" borderId="15" xfId="56" applyNumberFormat="1" applyFont="1" applyBorder="1" applyAlignment="1">
      <alignment horizontal="center" vertical="center"/>
    </xf>
    <xf numFmtId="4" fontId="0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167" fontId="12" fillId="0" borderId="15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4" fontId="3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167" fontId="3" fillId="0" borderId="15" xfId="56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53" applyFont="1">
      <alignment/>
    </xf>
    <xf numFmtId="167" fontId="0" fillId="0" borderId="15" xfId="56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0" borderId="15" xfId="58" applyFont="1" applyFill="1" applyBorder="1" applyAlignment="1">
      <alignment horizontal="justify" vertical="center" wrapText="1"/>
      <protection/>
    </xf>
    <xf numFmtId="49" fontId="30" fillId="0" borderId="15" xfId="58" applyNumberFormat="1" applyFont="1" applyFill="1" applyBorder="1" applyAlignment="1">
      <alignment horizontal="center" vertical="center"/>
      <protection/>
    </xf>
    <xf numFmtId="0" fontId="30" fillId="0" borderId="15" xfId="55" applyFont="1" applyFill="1" applyBorder="1" applyAlignment="1">
      <alignment horizontal="justify" vertical="center" wrapText="1"/>
      <protection/>
    </xf>
    <xf numFmtId="0" fontId="30" fillId="0" borderId="15" xfId="55" applyNumberFormat="1" applyFont="1" applyFill="1" applyBorder="1" applyAlignment="1">
      <alignment horizontal="justify" vertical="center" wrapText="1"/>
      <protection/>
    </xf>
    <xf numFmtId="49" fontId="30" fillId="0" borderId="15" xfId="55" applyNumberFormat="1" applyFont="1" applyBorder="1" applyAlignment="1">
      <alignment horizontal="center"/>
      <protection/>
    </xf>
    <xf numFmtId="49" fontId="33" fillId="0" borderId="15" xfId="54" applyNumberFormat="1" applyFont="1" applyFill="1" applyBorder="1" applyAlignment="1" applyProtection="1">
      <alignment horizontal="justify" vertical="top" wrapText="1"/>
      <protection hidden="1" locked="0"/>
    </xf>
    <xf numFmtId="49" fontId="33" fillId="0" borderId="15" xfId="0" applyNumberFormat="1" applyFont="1" applyFill="1" applyBorder="1" applyAlignment="1">
      <alignment horizontal="justify" vertical="top" wrapText="1"/>
    </xf>
    <xf numFmtId="0" fontId="33" fillId="0" borderId="15" xfId="0" applyNumberFormat="1" applyFont="1" applyFill="1" applyBorder="1" applyAlignment="1">
      <alignment horizontal="justify" vertical="top" wrapText="1"/>
    </xf>
    <xf numFmtId="12" fontId="33" fillId="0" borderId="15" xfId="0" applyNumberFormat="1" applyFont="1" applyFill="1" applyBorder="1" applyAlignment="1">
      <alignment horizontal="justify" vertical="top" wrapText="1"/>
    </xf>
    <xf numFmtId="0" fontId="33" fillId="0" borderId="15" xfId="0" applyFont="1" applyBorder="1" applyAlignment="1">
      <alignment horizontal="justify" wrapText="1"/>
    </xf>
    <xf numFmtId="0" fontId="30" fillId="0" borderId="15" xfId="55" applyFont="1" applyBorder="1" applyAlignment="1">
      <alignment horizontal="justify" wrapText="1"/>
      <protection/>
    </xf>
    <xf numFmtId="167" fontId="30" fillId="0" borderId="15" xfId="55" applyNumberFormat="1" applyFont="1" applyFill="1" applyBorder="1" applyAlignment="1">
      <alignment horizontal="center" vertical="center"/>
      <protection/>
    </xf>
    <xf numFmtId="0" fontId="0" fillId="0" borderId="0" xfId="53" applyFill="1" applyAlignment="1">
      <alignment horizontal="center" vertical="center"/>
    </xf>
    <xf numFmtId="0" fontId="0" fillId="0" borderId="0" xfId="53" applyFont="1" applyAlignment="1">
      <alignment horizontal="center" vertical="center"/>
    </xf>
    <xf numFmtId="4" fontId="3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53" applyAlignment="1">
      <alignment horizontal="center" vertical="center"/>
    </xf>
    <xf numFmtId="167" fontId="0" fillId="0" borderId="16" xfId="56" applyNumberFormat="1" applyFont="1" applyBorder="1" applyAlignment="1">
      <alignment vertical="center"/>
    </xf>
    <xf numFmtId="167" fontId="0" fillId="0" borderId="15" xfId="56" applyNumberFormat="1" applyFont="1" applyBorder="1" applyAlignment="1">
      <alignment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16" xfId="56" applyNumberFormat="1" applyFont="1" applyBorder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15" xfId="0" applyNumberFormat="1" applyFont="1" applyFill="1" applyBorder="1" applyAlignment="1">
      <alignment horizontal="center" vertical="center" wrapText="1"/>
    </xf>
    <xf numFmtId="49" fontId="33" fillId="0" borderId="15" xfId="54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5" xfId="54" applyNumberFormat="1" applyFont="1" applyFill="1" applyBorder="1" applyAlignment="1" applyProtection="1">
      <alignment horizontal="left" wrapText="1"/>
      <protection hidden="1" locked="0"/>
    </xf>
    <xf numFmtId="0" fontId="6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56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5" xfId="56" applyFont="1" applyBorder="1" applyAlignment="1">
      <alignment horizontal="center" wrapText="1"/>
    </xf>
    <xf numFmtId="49" fontId="0" fillId="0" borderId="0" xfId="56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0" xfId="56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31" xfId="56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56" applyNumberFormat="1" applyFont="1" applyFill="1" applyBorder="1" applyAlignment="1" applyProtection="1">
      <alignment horizontal="center" wrapText="1"/>
      <protection hidden="1" locked="0"/>
    </xf>
    <xf numFmtId="0" fontId="0" fillId="0" borderId="15" xfId="56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 01.05.12" xfId="53"/>
    <cellStyle name="Обычный_Доходы-Каширский муниципальный " xfId="54"/>
    <cellStyle name="Обычный_Доходы-Каширский муниципальный _1" xfId="55"/>
    <cellStyle name="Обычный_Исполнение бюджета на 01.05.2012" xfId="56"/>
    <cellStyle name="Обычный_ИФД - Каширский муниципальный р" xfId="57"/>
    <cellStyle name="Обычный_Лист1" xfId="58"/>
    <cellStyle name="Обычный_Расходы-Каширский муниципально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22">
      <selection activeCell="F20" sqref="F20"/>
    </sheetView>
  </sheetViews>
  <sheetFormatPr defaultColWidth="9.33203125" defaultRowHeight="11.25"/>
  <cols>
    <col min="1" max="1" width="26.5" style="15" customWidth="1"/>
    <col min="2" max="2" width="51.83203125" style="15" customWidth="1"/>
    <col min="3" max="3" width="16.66015625" style="15" customWidth="1"/>
    <col min="4" max="4" width="16.83203125" style="43" customWidth="1"/>
    <col min="5" max="5" width="11.33203125" style="15" customWidth="1"/>
    <col min="6" max="6" width="12.33203125" style="15" customWidth="1"/>
    <col min="7" max="7" width="15" style="15" customWidth="1"/>
    <col min="8" max="8" width="10.16015625" style="15" bestFit="1" customWidth="1"/>
    <col min="9" max="16384" width="9.33203125" style="15" customWidth="1"/>
  </cols>
  <sheetData>
    <row r="1" spans="1:5" ht="16.5" thickBot="1">
      <c r="A1" s="109" t="s">
        <v>235</v>
      </c>
      <c r="B1" s="109"/>
      <c r="C1" s="109"/>
      <c r="D1" s="24"/>
      <c r="E1" s="25" t="s">
        <v>236</v>
      </c>
    </row>
    <row r="2" spans="1:5" ht="24">
      <c r="A2" s="110" t="s">
        <v>115</v>
      </c>
      <c r="B2" s="110"/>
      <c r="C2" s="110"/>
      <c r="D2" s="26" t="s">
        <v>237</v>
      </c>
      <c r="E2" s="82" t="s">
        <v>116</v>
      </c>
    </row>
    <row r="3" spans="1:5" ht="14.25" customHeight="1">
      <c r="A3" s="116" t="s">
        <v>238</v>
      </c>
      <c r="B3" s="116"/>
      <c r="C3" s="116"/>
      <c r="D3" s="26" t="s">
        <v>239</v>
      </c>
      <c r="E3" s="112"/>
    </row>
    <row r="4" spans="1:5" ht="14.25" customHeight="1">
      <c r="A4" s="115" t="s">
        <v>34</v>
      </c>
      <c r="B4" s="115"/>
      <c r="C4" s="115"/>
      <c r="D4" s="26" t="s">
        <v>240</v>
      </c>
      <c r="E4" s="113"/>
    </row>
    <row r="5" spans="1:5" ht="14.25" customHeight="1">
      <c r="A5" s="115" t="s">
        <v>33</v>
      </c>
      <c r="B5" s="115"/>
      <c r="C5" s="33"/>
      <c r="D5" s="26" t="s">
        <v>241</v>
      </c>
      <c r="E5" s="114"/>
    </row>
    <row r="6" spans="1:5" ht="12.75">
      <c r="A6" s="116" t="s">
        <v>121</v>
      </c>
      <c r="B6" s="116"/>
      <c r="C6" s="34"/>
      <c r="D6" s="28"/>
      <c r="E6" s="29"/>
    </row>
    <row r="7" spans="1:5" ht="13.5" thickBot="1">
      <c r="A7" s="32" t="s">
        <v>120</v>
      </c>
      <c r="B7" s="34" t="s">
        <v>75</v>
      </c>
      <c r="C7" s="34"/>
      <c r="D7" s="28"/>
      <c r="E7" s="30" t="s">
        <v>242</v>
      </c>
    </row>
    <row r="8" spans="1:5" ht="24" customHeight="1">
      <c r="A8" s="117" t="s">
        <v>243</v>
      </c>
      <c r="B8" s="117"/>
      <c r="C8" s="117"/>
      <c r="D8" s="27"/>
      <c r="E8" s="31"/>
    </row>
    <row r="9" spans="1:5" ht="39" customHeight="1">
      <c r="A9" s="106" t="s">
        <v>43</v>
      </c>
      <c r="B9" s="106" t="s">
        <v>44</v>
      </c>
      <c r="C9" s="106" t="s">
        <v>29</v>
      </c>
      <c r="D9" s="106" t="s">
        <v>117</v>
      </c>
      <c r="E9" s="106" t="s">
        <v>45</v>
      </c>
    </row>
    <row r="10" spans="1:5" ht="12">
      <c r="A10" s="106" t="s">
        <v>202</v>
      </c>
      <c r="B10" s="106" t="s">
        <v>203</v>
      </c>
      <c r="C10" s="106" t="s">
        <v>204</v>
      </c>
      <c r="D10" s="106" t="s">
        <v>205</v>
      </c>
      <c r="E10" s="72" t="s">
        <v>206</v>
      </c>
    </row>
    <row r="11" spans="1:7" ht="12">
      <c r="A11" s="72" t="s">
        <v>46</v>
      </c>
      <c r="B11" s="88" t="s">
        <v>47</v>
      </c>
      <c r="C11" s="74">
        <f>C12+C17+C28+C32+C33+C44+C50+C53+C57+C67</f>
        <v>850039.6</v>
      </c>
      <c r="D11" s="74">
        <v>124605.4</v>
      </c>
      <c r="E11" s="73">
        <f aca="true" t="shared" si="0" ref="E11:E72">D11/C11*100</f>
        <v>14.658775897028796</v>
      </c>
      <c r="F11" s="54"/>
      <c r="G11" s="57"/>
    </row>
    <row r="12" spans="1:5" ht="12">
      <c r="A12" s="72" t="s">
        <v>48</v>
      </c>
      <c r="B12" s="88" t="s">
        <v>50</v>
      </c>
      <c r="C12" s="74">
        <f>C13</f>
        <v>700684.6</v>
      </c>
      <c r="D12" s="74">
        <f>SUM(D13+D14+D15+D16)</f>
        <v>101476.19999999998</v>
      </c>
      <c r="E12" s="73">
        <f t="shared" si="0"/>
        <v>14.482436177418483</v>
      </c>
    </row>
    <row r="13" spans="1:7" ht="69.75" customHeight="1">
      <c r="A13" s="72" t="s">
        <v>51</v>
      </c>
      <c r="B13" s="89" t="s">
        <v>140</v>
      </c>
      <c r="C13" s="74">
        <v>700684.6</v>
      </c>
      <c r="D13" s="74">
        <v>100641.9</v>
      </c>
      <c r="E13" s="81">
        <f t="shared" si="0"/>
        <v>14.363366912873495</v>
      </c>
      <c r="F13" s="43"/>
      <c r="G13" s="43"/>
    </row>
    <row r="14" spans="1:7" ht="108.75" customHeight="1">
      <c r="A14" s="72" t="s">
        <v>52</v>
      </c>
      <c r="B14" s="90" t="s">
        <v>141</v>
      </c>
      <c r="C14" s="74">
        <v>0</v>
      </c>
      <c r="D14" s="74">
        <v>35.2</v>
      </c>
      <c r="E14" s="81">
        <v>0</v>
      </c>
      <c r="F14" s="43"/>
      <c r="G14" s="43"/>
    </row>
    <row r="15" spans="1:7" ht="39" customHeight="1">
      <c r="A15" s="72" t="s">
        <v>53</v>
      </c>
      <c r="B15" s="89" t="s">
        <v>54</v>
      </c>
      <c r="C15" s="74">
        <v>0</v>
      </c>
      <c r="D15" s="74">
        <v>107.7</v>
      </c>
      <c r="E15" s="81">
        <v>0</v>
      </c>
      <c r="F15" s="43"/>
      <c r="G15" s="43"/>
    </row>
    <row r="16" spans="1:7" ht="72.75" customHeight="1">
      <c r="A16" s="72" t="s">
        <v>55</v>
      </c>
      <c r="B16" s="90" t="s">
        <v>142</v>
      </c>
      <c r="C16" s="74">
        <v>0</v>
      </c>
      <c r="D16" s="74">
        <v>691.4</v>
      </c>
      <c r="E16" s="81">
        <v>0</v>
      </c>
      <c r="F16" s="43"/>
      <c r="G16" s="43"/>
    </row>
    <row r="17" spans="1:7" ht="12">
      <c r="A17" s="72" t="s">
        <v>56</v>
      </c>
      <c r="B17" s="88" t="s">
        <v>57</v>
      </c>
      <c r="C17" s="74">
        <f>C18+C23+C26+C27</f>
        <v>72460</v>
      </c>
      <c r="D17" s="74">
        <f>D18+D23+D26+D27</f>
        <v>14367.899999999998</v>
      </c>
      <c r="E17" s="73">
        <f t="shared" si="0"/>
        <v>19.82873309412089</v>
      </c>
      <c r="G17" s="57"/>
    </row>
    <row r="18" spans="1:5" ht="24">
      <c r="A18" s="72" t="s">
        <v>244</v>
      </c>
      <c r="B18" s="88" t="s">
        <v>245</v>
      </c>
      <c r="C18" s="74">
        <f>C19</f>
        <v>24804</v>
      </c>
      <c r="D18" s="74">
        <f>D19+D20+D21+D22</f>
        <v>2809.7</v>
      </c>
      <c r="E18" s="73">
        <f t="shared" si="0"/>
        <v>11.327608450249958</v>
      </c>
    </row>
    <row r="19" spans="1:5" ht="24">
      <c r="A19" s="72" t="s">
        <v>246</v>
      </c>
      <c r="B19" s="88" t="s">
        <v>247</v>
      </c>
      <c r="C19" s="74">
        <v>24804</v>
      </c>
      <c r="D19" s="74">
        <v>2330.4</v>
      </c>
      <c r="E19" s="73">
        <f t="shared" si="0"/>
        <v>9.395258829221094</v>
      </c>
    </row>
    <row r="20" spans="1:7" ht="36">
      <c r="A20" s="72" t="s">
        <v>249</v>
      </c>
      <c r="B20" s="88" t="s">
        <v>250</v>
      </c>
      <c r="C20" s="74">
        <v>0</v>
      </c>
      <c r="D20" s="74">
        <v>-3.9</v>
      </c>
      <c r="E20" s="73">
        <v>0</v>
      </c>
      <c r="G20" s="58"/>
    </row>
    <row r="21" spans="1:7" ht="36">
      <c r="A21" s="72" t="s">
        <v>251</v>
      </c>
      <c r="B21" s="88" t="s">
        <v>252</v>
      </c>
      <c r="C21" s="74">
        <v>0</v>
      </c>
      <c r="D21" s="74">
        <v>266.5</v>
      </c>
      <c r="E21" s="73">
        <v>0</v>
      </c>
      <c r="G21" s="57"/>
    </row>
    <row r="22" spans="1:7" ht="24">
      <c r="A22" s="72" t="s">
        <v>253</v>
      </c>
      <c r="B22" s="88" t="s">
        <v>254</v>
      </c>
      <c r="C22" s="74">
        <v>0</v>
      </c>
      <c r="D22" s="74">
        <v>216.7</v>
      </c>
      <c r="E22" s="73">
        <v>0</v>
      </c>
      <c r="G22" s="57"/>
    </row>
    <row r="23" spans="1:7" ht="24">
      <c r="A23" s="72" t="s">
        <v>157</v>
      </c>
      <c r="B23" s="89" t="s">
        <v>151</v>
      </c>
      <c r="C23" s="74">
        <v>45449</v>
      </c>
      <c r="D23" s="107">
        <f>D24+D25</f>
        <v>9656.699999999999</v>
      </c>
      <c r="E23" s="73">
        <f t="shared" si="0"/>
        <v>21.24733217452529</v>
      </c>
      <c r="G23" s="57"/>
    </row>
    <row r="24" spans="1:7" ht="24">
      <c r="A24" s="72" t="s">
        <v>156</v>
      </c>
      <c r="B24" s="89" t="s">
        <v>151</v>
      </c>
      <c r="C24" s="74">
        <v>0</v>
      </c>
      <c r="D24" s="74">
        <v>9648.4</v>
      </c>
      <c r="E24" s="73">
        <v>0</v>
      </c>
      <c r="G24" s="57"/>
    </row>
    <row r="25" spans="1:7" ht="36">
      <c r="A25" s="72" t="s">
        <v>58</v>
      </c>
      <c r="B25" s="88" t="s">
        <v>59</v>
      </c>
      <c r="C25" s="74">
        <v>0</v>
      </c>
      <c r="D25" s="74">
        <v>8.3</v>
      </c>
      <c r="E25" s="73">
        <v>0</v>
      </c>
      <c r="G25" s="57"/>
    </row>
    <row r="26" spans="1:7" ht="12">
      <c r="A26" s="72" t="s">
        <v>60</v>
      </c>
      <c r="B26" s="88" t="s">
        <v>100</v>
      </c>
      <c r="C26" s="74">
        <v>7</v>
      </c>
      <c r="D26" s="74">
        <v>2.6</v>
      </c>
      <c r="E26" s="73">
        <f t="shared" si="0"/>
        <v>37.142857142857146</v>
      </c>
      <c r="G26" s="56"/>
    </row>
    <row r="27" spans="1:7" ht="36">
      <c r="A27" s="72" t="s">
        <v>158</v>
      </c>
      <c r="B27" s="89" t="s">
        <v>152</v>
      </c>
      <c r="C27" s="74">
        <v>2200</v>
      </c>
      <c r="D27" s="74">
        <v>1898.9</v>
      </c>
      <c r="E27" s="73">
        <f t="shared" si="0"/>
        <v>86.31363636363638</v>
      </c>
      <c r="G27" s="56"/>
    </row>
    <row r="28" spans="1:7" ht="12">
      <c r="A28" s="72" t="s">
        <v>61</v>
      </c>
      <c r="B28" s="88" t="s">
        <v>62</v>
      </c>
      <c r="C28" s="74">
        <f>C29+C31</f>
        <v>4604</v>
      </c>
      <c r="D28" s="74">
        <f>D29+D30+D31</f>
        <v>835</v>
      </c>
      <c r="E28" s="73">
        <f t="shared" si="0"/>
        <v>18.13640312771503</v>
      </c>
      <c r="G28" s="57"/>
    </row>
    <row r="29" spans="1:7" ht="24">
      <c r="A29" s="72" t="s">
        <v>255</v>
      </c>
      <c r="B29" s="88" t="s">
        <v>256</v>
      </c>
      <c r="C29" s="74">
        <v>4502</v>
      </c>
      <c r="D29" s="74">
        <v>0</v>
      </c>
      <c r="E29" s="73">
        <f t="shared" si="0"/>
        <v>0</v>
      </c>
      <c r="G29" s="57"/>
    </row>
    <row r="30" spans="1:5" ht="36.75" customHeight="1">
      <c r="A30" s="72" t="s">
        <v>63</v>
      </c>
      <c r="B30" s="88" t="s">
        <v>64</v>
      </c>
      <c r="C30" s="74">
        <v>0</v>
      </c>
      <c r="D30" s="74">
        <v>820</v>
      </c>
      <c r="E30" s="73">
        <v>0</v>
      </c>
    </row>
    <row r="31" spans="1:5" ht="24">
      <c r="A31" s="72" t="s">
        <v>65</v>
      </c>
      <c r="B31" s="88" t="s">
        <v>66</v>
      </c>
      <c r="C31" s="74">
        <v>102</v>
      </c>
      <c r="D31" s="74">
        <v>15</v>
      </c>
      <c r="E31" s="73">
        <f t="shared" si="0"/>
        <v>14.705882352941178</v>
      </c>
    </row>
    <row r="32" spans="1:5" ht="26.25" customHeight="1">
      <c r="A32" s="72" t="s">
        <v>67</v>
      </c>
      <c r="B32" s="88" t="s">
        <v>68</v>
      </c>
      <c r="C32" s="74">
        <v>11</v>
      </c>
      <c r="D32" s="74">
        <v>0</v>
      </c>
      <c r="E32" s="73">
        <v>0</v>
      </c>
    </row>
    <row r="33" spans="1:5" ht="36">
      <c r="A33" s="72" t="s">
        <v>69</v>
      </c>
      <c r="B33" s="88" t="s">
        <v>70</v>
      </c>
      <c r="C33" s="74">
        <f>C34+C39+C41+C36</f>
        <v>43665</v>
      </c>
      <c r="D33" s="74">
        <f>D34+D36+D39</f>
        <v>2681.9</v>
      </c>
      <c r="E33" s="73">
        <f t="shared" si="0"/>
        <v>6.141990152295889</v>
      </c>
    </row>
    <row r="34" spans="1:5" ht="12">
      <c r="A34" s="72" t="s">
        <v>71</v>
      </c>
      <c r="B34" s="88" t="s">
        <v>72</v>
      </c>
      <c r="C34" s="74">
        <f>C35</f>
        <v>98</v>
      </c>
      <c r="D34" s="74">
        <v>0.4</v>
      </c>
      <c r="E34" s="73">
        <f t="shared" si="0"/>
        <v>0.40816326530612246</v>
      </c>
    </row>
    <row r="35" spans="1:5" ht="24">
      <c r="A35" s="72" t="s">
        <v>267</v>
      </c>
      <c r="B35" s="88" t="s">
        <v>268</v>
      </c>
      <c r="C35" s="74">
        <v>98</v>
      </c>
      <c r="D35" s="74">
        <v>0.4</v>
      </c>
      <c r="E35" s="73">
        <f t="shared" si="0"/>
        <v>0.40816326530612246</v>
      </c>
    </row>
    <row r="36" spans="1:5" ht="70.5" customHeight="1">
      <c r="A36" s="72" t="s">
        <v>73</v>
      </c>
      <c r="B36" s="90" t="s">
        <v>144</v>
      </c>
      <c r="C36" s="74">
        <f>C37+C38</f>
        <v>41091</v>
      </c>
      <c r="D36" s="74">
        <v>2681.5</v>
      </c>
      <c r="E36" s="73">
        <f t="shared" si="0"/>
        <v>6.525759898761285</v>
      </c>
    </row>
    <row r="37" spans="1:7" ht="72">
      <c r="A37" s="72" t="s">
        <v>269</v>
      </c>
      <c r="B37" s="91" t="s">
        <v>145</v>
      </c>
      <c r="C37" s="74">
        <v>23091</v>
      </c>
      <c r="D37" s="74">
        <v>1229.2</v>
      </c>
      <c r="E37" s="73">
        <f t="shared" si="0"/>
        <v>5.323286128794768</v>
      </c>
      <c r="G37" s="57"/>
    </row>
    <row r="38" spans="1:5" ht="59.25" customHeight="1">
      <c r="A38" s="72" t="s">
        <v>270</v>
      </c>
      <c r="B38" s="90" t="s">
        <v>279</v>
      </c>
      <c r="C38" s="74">
        <v>18000</v>
      </c>
      <c r="D38" s="74">
        <v>1452.3</v>
      </c>
      <c r="E38" s="73">
        <f t="shared" si="0"/>
        <v>8.068333333333333</v>
      </c>
    </row>
    <row r="39" spans="1:5" ht="24">
      <c r="A39" s="72" t="s">
        <v>74</v>
      </c>
      <c r="B39" s="88" t="s">
        <v>122</v>
      </c>
      <c r="C39" s="74">
        <f>C40</f>
        <v>5</v>
      </c>
      <c r="D39" s="74">
        <f>SUM(D40)</f>
        <v>0</v>
      </c>
      <c r="E39" s="73">
        <f t="shared" si="0"/>
        <v>0</v>
      </c>
    </row>
    <row r="40" spans="1:7" ht="48">
      <c r="A40" s="72" t="s">
        <v>271</v>
      </c>
      <c r="B40" s="88" t="s">
        <v>316</v>
      </c>
      <c r="C40" s="74">
        <v>5</v>
      </c>
      <c r="D40" s="74">
        <v>0</v>
      </c>
      <c r="E40" s="73">
        <f t="shared" si="0"/>
        <v>0</v>
      </c>
      <c r="G40" s="58"/>
    </row>
    <row r="41" spans="1:7" ht="72">
      <c r="A41" s="84" t="s">
        <v>295</v>
      </c>
      <c r="B41" s="83" t="s">
        <v>294</v>
      </c>
      <c r="C41" s="94">
        <v>2471</v>
      </c>
      <c r="D41" s="74">
        <v>0</v>
      </c>
      <c r="E41" s="73">
        <f t="shared" si="0"/>
        <v>0</v>
      </c>
      <c r="G41" s="58"/>
    </row>
    <row r="42" spans="1:7" ht="87.75" customHeight="1">
      <c r="A42" s="84" t="s">
        <v>296</v>
      </c>
      <c r="B42" s="83" t="s">
        <v>280</v>
      </c>
      <c r="C42" s="94">
        <v>2471</v>
      </c>
      <c r="D42" s="74">
        <v>0</v>
      </c>
      <c r="E42" s="73">
        <f t="shared" si="0"/>
        <v>0</v>
      </c>
      <c r="G42" s="58"/>
    </row>
    <row r="43" spans="1:7" ht="72">
      <c r="A43" s="84" t="s">
        <v>297</v>
      </c>
      <c r="B43" s="83" t="s">
        <v>281</v>
      </c>
      <c r="C43" s="94">
        <v>2471</v>
      </c>
      <c r="D43" s="74">
        <v>0</v>
      </c>
      <c r="E43" s="73">
        <f t="shared" si="0"/>
        <v>0</v>
      </c>
      <c r="G43" s="58"/>
    </row>
    <row r="44" spans="1:5" ht="24">
      <c r="A44" s="72" t="s">
        <v>123</v>
      </c>
      <c r="B44" s="88" t="s">
        <v>124</v>
      </c>
      <c r="C44" s="74">
        <f>C45</f>
        <v>5010</v>
      </c>
      <c r="D44" s="74">
        <f>D45</f>
        <v>1593</v>
      </c>
      <c r="E44" s="73">
        <f t="shared" si="0"/>
        <v>31.796407185628745</v>
      </c>
    </row>
    <row r="45" spans="1:7" ht="12">
      <c r="A45" s="72" t="s">
        <v>317</v>
      </c>
      <c r="B45" s="88" t="s">
        <v>318</v>
      </c>
      <c r="C45" s="74">
        <f>C46+C47+C48+C49</f>
        <v>5010</v>
      </c>
      <c r="D45" s="74">
        <f>SUM(D46:D49)</f>
        <v>1593</v>
      </c>
      <c r="E45" s="73">
        <f t="shared" si="0"/>
        <v>31.796407185628745</v>
      </c>
      <c r="G45" s="57"/>
    </row>
    <row r="46" spans="1:5" ht="24">
      <c r="A46" s="72" t="s">
        <v>319</v>
      </c>
      <c r="B46" s="88" t="s">
        <v>320</v>
      </c>
      <c r="C46" s="74">
        <v>2204</v>
      </c>
      <c r="D46" s="74">
        <v>563.2</v>
      </c>
      <c r="E46" s="73">
        <f t="shared" si="0"/>
        <v>25.553539019963704</v>
      </c>
    </row>
    <row r="47" spans="1:5" ht="24">
      <c r="A47" s="72" t="s">
        <v>321</v>
      </c>
      <c r="B47" s="88" t="s">
        <v>322</v>
      </c>
      <c r="C47" s="74">
        <v>25</v>
      </c>
      <c r="D47" s="74">
        <v>22.5</v>
      </c>
      <c r="E47" s="73">
        <f t="shared" si="0"/>
        <v>90</v>
      </c>
    </row>
    <row r="48" spans="1:7" ht="24">
      <c r="A48" s="72" t="s">
        <v>323</v>
      </c>
      <c r="B48" s="88" t="s">
        <v>324</v>
      </c>
      <c r="C48" s="74">
        <v>366</v>
      </c>
      <c r="D48" s="74">
        <v>52.2</v>
      </c>
      <c r="E48" s="73">
        <f t="shared" si="0"/>
        <v>14.262295081967213</v>
      </c>
      <c r="G48" s="57"/>
    </row>
    <row r="49" spans="1:5" ht="24">
      <c r="A49" s="72" t="s">
        <v>325</v>
      </c>
      <c r="B49" s="88" t="s">
        <v>326</v>
      </c>
      <c r="C49" s="74">
        <v>2415</v>
      </c>
      <c r="D49" s="74">
        <v>955.1</v>
      </c>
      <c r="E49" s="73">
        <f t="shared" si="0"/>
        <v>39.54865424430642</v>
      </c>
    </row>
    <row r="50" spans="1:5" ht="36">
      <c r="A50" s="72" t="s">
        <v>126</v>
      </c>
      <c r="B50" s="88" t="s">
        <v>127</v>
      </c>
      <c r="C50" s="74">
        <f>C51+C52</f>
        <v>4133</v>
      </c>
      <c r="D50" s="74">
        <f>SUM(D51:D52)</f>
        <v>329.7</v>
      </c>
      <c r="E50" s="73">
        <f t="shared" si="0"/>
        <v>7.9772562303411565</v>
      </c>
    </row>
    <row r="51" spans="1:5" ht="12">
      <c r="A51" s="72" t="s">
        <v>327</v>
      </c>
      <c r="B51" s="88" t="s">
        <v>328</v>
      </c>
      <c r="C51" s="74">
        <v>90</v>
      </c>
      <c r="D51" s="74">
        <v>11</v>
      </c>
      <c r="E51" s="73">
        <f t="shared" si="0"/>
        <v>12.222222222222221</v>
      </c>
    </row>
    <row r="52" spans="1:5" ht="12">
      <c r="A52" s="72" t="s">
        <v>329</v>
      </c>
      <c r="B52" s="88" t="s">
        <v>0</v>
      </c>
      <c r="C52" s="74">
        <v>4043</v>
      </c>
      <c r="D52" s="74">
        <v>318.7</v>
      </c>
      <c r="E52" s="73">
        <f t="shared" si="0"/>
        <v>7.882760326490229</v>
      </c>
    </row>
    <row r="53" spans="1:5" ht="24">
      <c r="A53" s="72" t="s">
        <v>128</v>
      </c>
      <c r="B53" s="88" t="s">
        <v>129</v>
      </c>
      <c r="C53" s="74">
        <f>C54+C55</f>
        <v>16062</v>
      </c>
      <c r="D53" s="74">
        <f>SUM(D54:D55)</f>
        <v>2761.5</v>
      </c>
      <c r="E53" s="73">
        <f t="shared" si="0"/>
        <v>17.192753081807993</v>
      </c>
    </row>
    <row r="54" spans="1:7" ht="69.75" customHeight="1">
      <c r="A54" s="72" t="s">
        <v>130</v>
      </c>
      <c r="B54" s="92" t="s">
        <v>146</v>
      </c>
      <c r="C54" s="74">
        <v>12247</v>
      </c>
      <c r="D54" s="74">
        <v>1593.3</v>
      </c>
      <c r="E54" s="73">
        <f t="shared" si="0"/>
        <v>13.00971666530579</v>
      </c>
      <c r="G54" s="57"/>
    </row>
    <row r="55" spans="1:7" ht="48">
      <c r="A55" s="72" t="s">
        <v>131</v>
      </c>
      <c r="B55" s="88" t="s">
        <v>132</v>
      </c>
      <c r="C55" s="74">
        <f>C56</f>
        <v>3815</v>
      </c>
      <c r="D55" s="74">
        <f>D56</f>
        <v>1168.2</v>
      </c>
      <c r="E55" s="73">
        <f t="shared" si="0"/>
        <v>30.621231979030146</v>
      </c>
      <c r="G55" s="57"/>
    </row>
    <row r="56" spans="1:7" ht="48">
      <c r="A56" s="72" t="s">
        <v>1</v>
      </c>
      <c r="B56" s="88" t="s">
        <v>2</v>
      </c>
      <c r="C56" s="74">
        <v>3815</v>
      </c>
      <c r="D56" s="74">
        <v>1168.2</v>
      </c>
      <c r="E56" s="73">
        <f t="shared" si="0"/>
        <v>30.621231979030146</v>
      </c>
      <c r="G56" s="57"/>
    </row>
    <row r="57" spans="1:7" ht="12">
      <c r="A57" s="72" t="s">
        <v>133</v>
      </c>
      <c r="B57" s="88" t="s">
        <v>134</v>
      </c>
      <c r="C57" s="74">
        <f>C58+C65</f>
        <v>3400</v>
      </c>
      <c r="D57" s="74">
        <f>D58++D61+D62+D63+D64+D65</f>
        <v>447.4</v>
      </c>
      <c r="E57" s="73">
        <f t="shared" si="0"/>
        <v>13.158823529411764</v>
      </c>
      <c r="G57" s="57"/>
    </row>
    <row r="58" spans="1:7" ht="24">
      <c r="A58" s="72" t="s">
        <v>135</v>
      </c>
      <c r="B58" s="88" t="s">
        <v>136</v>
      </c>
      <c r="C58" s="74">
        <f>C59</f>
        <v>200</v>
      </c>
      <c r="D58" s="74">
        <f>D59+D60</f>
        <v>1.5999999999999999</v>
      </c>
      <c r="E58" s="73">
        <f t="shared" si="0"/>
        <v>0.8</v>
      </c>
      <c r="G58" s="57"/>
    </row>
    <row r="59" spans="1:5" ht="96">
      <c r="A59" s="72" t="s">
        <v>3</v>
      </c>
      <c r="B59" s="90" t="s">
        <v>147</v>
      </c>
      <c r="C59" s="74">
        <v>200</v>
      </c>
      <c r="D59" s="74">
        <v>1.7</v>
      </c>
      <c r="E59" s="73">
        <f t="shared" si="0"/>
        <v>0.8500000000000001</v>
      </c>
    </row>
    <row r="60" spans="1:5" ht="48">
      <c r="A60" s="72" t="s">
        <v>4</v>
      </c>
      <c r="B60" s="88" t="s">
        <v>5</v>
      </c>
      <c r="C60" s="74">
        <v>0</v>
      </c>
      <c r="D60" s="74">
        <v>-0.1</v>
      </c>
      <c r="E60" s="73">
        <v>0</v>
      </c>
    </row>
    <row r="61" spans="1:7" ht="48.75" customHeight="1">
      <c r="A61" s="72" t="s">
        <v>137</v>
      </c>
      <c r="B61" s="88" t="s">
        <v>175</v>
      </c>
      <c r="C61" s="74">
        <v>0</v>
      </c>
      <c r="D61" s="74">
        <v>20.2</v>
      </c>
      <c r="E61" s="73">
        <v>0</v>
      </c>
      <c r="G61" s="58"/>
    </row>
    <row r="62" spans="1:7" ht="31.5" customHeight="1">
      <c r="A62" s="72" t="s">
        <v>160</v>
      </c>
      <c r="B62" s="88" t="s">
        <v>159</v>
      </c>
      <c r="C62" s="74">
        <v>0</v>
      </c>
      <c r="D62" s="74">
        <v>190.3</v>
      </c>
      <c r="E62" s="73">
        <v>0</v>
      </c>
      <c r="G62" s="58"/>
    </row>
    <row r="63" spans="1:5" ht="24">
      <c r="A63" s="72" t="s">
        <v>176</v>
      </c>
      <c r="B63" s="88" t="s">
        <v>177</v>
      </c>
      <c r="C63" s="74">
        <v>0</v>
      </c>
      <c r="D63" s="74">
        <v>10.5</v>
      </c>
      <c r="E63" s="73">
        <v>0</v>
      </c>
    </row>
    <row r="64" spans="1:7" ht="60">
      <c r="A64" s="72" t="s">
        <v>178</v>
      </c>
      <c r="B64" s="88" t="s">
        <v>148</v>
      </c>
      <c r="C64" s="74">
        <v>0</v>
      </c>
      <c r="D64" s="74">
        <v>107.7</v>
      </c>
      <c r="E64" s="73">
        <v>0</v>
      </c>
      <c r="F64" s="80"/>
      <c r="G64" s="57"/>
    </row>
    <row r="65" spans="1:5" ht="24">
      <c r="A65" s="72" t="s">
        <v>179</v>
      </c>
      <c r="B65" s="88" t="s">
        <v>180</v>
      </c>
      <c r="C65" s="74">
        <f>C66</f>
        <v>3200</v>
      </c>
      <c r="D65" s="74">
        <f>SUM(D66)</f>
        <v>117.1</v>
      </c>
      <c r="E65" s="73">
        <f t="shared" si="0"/>
        <v>3.6593750000000003</v>
      </c>
    </row>
    <row r="66" spans="1:6" ht="36">
      <c r="A66" s="72" t="s">
        <v>8</v>
      </c>
      <c r="B66" s="88" t="s">
        <v>9</v>
      </c>
      <c r="C66" s="74">
        <v>3200</v>
      </c>
      <c r="D66" s="74">
        <v>117.1</v>
      </c>
      <c r="E66" s="73">
        <f t="shared" si="0"/>
        <v>3.6593750000000003</v>
      </c>
      <c r="F66" s="80"/>
    </row>
    <row r="67" spans="1:5" ht="12">
      <c r="A67" s="72" t="s">
        <v>181</v>
      </c>
      <c r="B67" s="88" t="s">
        <v>182</v>
      </c>
      <c r="C67" s="74">
        <v>10</v>
      </c>
      <c r="D67" s="74">
        <f>D68+D70</f>
        <v>112.8</v>
      </c>
      <c r="E67" s="73">
        <f t="shared" si="0"/>
        <v>1128</v>
      </c>
    </row>
    <row r="68" spans="1:5" ht="12">
      <c r="A68" s="72" t="s">
        <v>183</v>
      </c>
      <c r="B68" s="88" t="s">
        <v>184</v>
      </c>
      <c r="C68" s="74">
        <v>0</v>
      </c>
      <c r="D68" s="74">
        <f>SUM(D69)</f>
        <v>16.8</v>
      </c>
      <c r="E68" s="73">
        <v>0</v>
      </c>
    </row>
    <row r="69" spans="1:6" ht="24">
      <c r="A69" s="72" t="s">
        <v>10</v>
      </c>
      <c r="B69" s="88" t="s">
        <v>11</v>
      </c>
      <c r="C69" s="74">
        <v>0</v>
      </c>
      <c r="D69" s="74">
        <v>16.8</v>
      </c>
      <c r="E69" s="73">
        <v>0</v>
      </c>
      <c r="F69" s="80"/>
    </row>
    <row r="70" spans="1:5" ht="12">
      <c r="A70" s="72" t="s">
        <v>185</v>
      </c>
      <c r="B70" s="88" t="s">
        <v>186</v>
      </c>
      <c r="C70" s="74">
        <v>10</v>
      </c>
      <c r="D70" s="74">
        <v>96</v>
      </c>
      <c r="E70" s="73">
        <f t="shared" si="0"/>
        <v>960</v>
      </c>
    </row>
    <row r="71" spans="1:5" ht="24">
      <c r="A71" s="72" t="s">
        <v>12</v>
      </c>
      <c r="B71" s="88" t="s">
        <v>13</v>
      </c>
      <c r="C71" s="74">
        <v>10</v>
      </c>
      <c r="D71" s="74">
        <v>96</v>
      </c>
      <c r="E71" s="73">
        <f t="shared" si="0"/>
        <v>960</v>
      </c>
    </row>
    <row r="72" spans="1:5" ht="12">
      <c r="A72" s="72" t="s">
        <v>187</v>
      </c>
      <c r="B72" s="88" t="s">
        <v>188</v>
      </c>
      <c r="C72" s="74">
        <f>C73</f>
        <v>863524</v>
      </c>
      <c r="D72" s="74">
        <f>D73+D105</f>
        <v>141001.5</v>
      </c>
      <c r="E72" s="73">
        <f t="shared" si="0"/>
        <v>16.328613912294273</v>
      </c>
    </row>
    <row r="73" spans="1:5" ht="25.5" customHeight="1">
      <c r="A73" s="72" t="s">
        <v>189</v>
      </c>
      <c r="B73" s="88" t="s">
        <v>190</v>
      </c>
      <c r="C73" s="74">
        <f>C74+C76+C79+C101</f>
        <v>863524</v>
      </c>
      <c r="D73" s="74">
        <f>D74+D76+D79+D101</f>
        <v>142271.7</v>
      </c>
      <c r="E73" s="73">
        <f aca="true" t="shared" si="1" ref="E73:E102">D73/C73*100</f>
        <v>16.475708839592183</v>
      </c>
    </row>
    <row r="74" spans="1:5" ht="24">
      <c r="A74" s="72" t="s">
        <v>191</v>
      </c>
      <c r="B74" s="88" t="s">
        <v>192</v>
      </c>
      <c r="C74" s="74">
        <f>C75</f>
        <v>108</v>
      </c>
      <c r="D74" s="74">
        <f>SUM(D75)</f>
        <v>28.5</v>
      </c>
      <c r="E74" s="73">
        <f t="shared" si="1"/>
        <v>26.38888888888889</v>
      </c>
    </row>
    <row r="75" spans="1:7" ht="24">
      <c r="A75" s="72" t="s">
        <v>14</v>
      </c>
      <c r="B75" s="88" t="s">
        <v>15</v>
      </c>
      <c r="C75" s="74">
        <v>108</v>
      </c>
      <c r="D75" s="74">
        <v>28.5</v>
      </c>
      <c r="E75" s="73">
        <f t="shared" si="1"/>
        <v>26.38888888888889</v>
      </c>
      <c r="G75" s="57"/>
    </row>
    <row r="76" spans="1:5" ht="26.25" customHeight="1">
      <c r="A76" s="72" t="s">
        <v>193</v>
      </c>
      <c r="B76" s="88" t="s">
        <v>194</v>
      </c>
      <c r="C76" s="74">
        <f>C77</f>
        <v>280</v>
      </c>
      <c r="D76" s="74">
        <v>0</v>
      </c>
      <c r="E76" s="73">
        <f t="shared" si="1"/>
        <v>0</v>
      </c>
    </row>
    <row r="77" spans="1:5" ht="15.75" customHeight="1">
      <c r="A77" s="72" t="s">
        <v>195</v>
      </c>
      <c r="B77" s="88" t="s">
        <v>262</v>
      </c>
      <c r="C77" s="74">
        <f>C78</f>
        <v>280</v>
      </c>
      <c r="D77" s="74">
        <v>0</v>
      </c>
      <c r="E77" s="73">
        <f t="shared" si="1"/>
        <v>0</v>
      </c>
    </row>
    <row r="78" spans="1:5" ht="76.5" customHeight="1">
      <c r="A78" s="71" t="s">
        <v>153</v>
      </c>
      <c r="B78" s="85" t="s">
        <v>292</v>
      </c>
      <c r="C78" s="74">
        <v>280</v>
      </c>
      <c r="D78" s="74">
        <v>0</v>
      </c>
      <c r="E78" s="73">
        <f t="shared" si="1"/>
        <v>0</v>
      </c>
    </row>
    <row r="79" spans="1:5" ht="24">
      <c r="A79" s="72" t="s">
        <v>263</v>
      </c>
      <c r="B79" s="88" t="s">
        <v>264</v>
      </c>
      <c r="C79" s="74">
        <f>C80+C81+C84+C92+C96+C97</f>
        <v>855594</v>
      </c>
      <c r="D79" s="74">
        <f>D80+D81+D84+D92+D97+D96</f>
        <v>142243.2</v>
      </c>
      <c r="E79" s="73">
        <f t="shared" si="1"/>
        <v>16.62508152231082</v>
      </c>
    </row>
    <row r="80" spans="1:5" ht="75" customHeight="1">
      <c r="A80" s="72" t="s">
        <v>161</v>
      </c>
      <c r="B80" s="85" t="s">
        <v>286</v>
      </c>
      <c r="C80" s="74">
        <v>4342</v>
      </c>
      <c r="D80" s="74">
        <v>723</v>
      </c>
      <c r="E80" s="73">
        <f t="shared" si="1"/>
        <v>16.651312759097188</v>
      </c>
    </row>
    <row r="81" spans="1:5" ht="36">
      <c r="A81" s="72" t="s">
        <v>257</v>
      </c>
      <c r="B81" s="88" t="s">
        <v>265</v>
      </c>
      <c r="C81" s="74">
        <f>C82+C83</f>
        <v>22897</v>
      </c>
      <c r="D81" s="74">
        <f>D82+D83</f>
        <v>4045.8</v>
      </c>
      <c r="E81" s="73">
        <f t="shared" si="1"/>
        <v>17.66956369830109</v>
      </c>
    </row>
    <row r="82" spans="1:5" ht="36">
      <c r="A82" s="71" t="s">
        <v>154</v>
      </c>
      <c r="B82" s="85" t="s">
        <v>288</v>
      </c>
      <c r="C82" s="75">
        <v>18772</v>
      </c>
      <c r="D82" s="74">
        <v>3358.3</v>
      </c>
      <c r="E82" s="73">
        <f t="shared" si="1"/>
        <v>17.889942467504795</v>
      </c>
    </row>
    <row r="83" spans="1:5" ht="36">
      <c r="A83" s="71" t="s">
        <v>155</v>
      </c>
      <c r="B83" s="85" t="s">
        <v>283</v>
      </c>
      <c r="C83" s="75">
        <v>4125</v>
      </c>
      <c r="D83" s="74">
        <v>687.5</v>
      </c>
      <c r="E83" s="73">
        <f t="shared" si="1"/>
        <v>16.666666666666664</v>
      </c>
    </row>
    <row r="84" spans="1:5" ht="36">
      <c r="A84" s="72" t="s">
        <v>258</v>
      </c>
      <c r="B84" s="88" t="s">
        <v>20</v>
      </c>
      <c r="C84" s="74">
        <f>C85+C87+C88+C89+C90+C91</f>
        <v>38652</v>
      </c>
      <c r="D84" s="74">
        <f>D85+D86+D87+D88+D89+D90+D91</f>
        <v>6188.599999999999</v>
      </c>
      <c r="E84" s="73">
        <f t="shared" si="1"/>
        <v>16.011073165683534</v>
      </c>
    </row>
    <row r="85" spans="1:5" ht="72">
      <c r="A85" s="71" t="s">
        <v>163</v>
      </c>
      <c r="B85" s="85" t="s">
        <v>298</v>
      </c>
      <c r="C85" s="76">
        <v>1925</v>
      </c>
      <c r="D85" s="74">
        <v>0</v>
      </c>
      <c r="E85" s="73">
        <f t="shared" si="1"/>
        <v>0</v>
      </c>
    </row>
    <row r="86" spans="1:5" ht="75" customHeight="1">
      <c r="A86" s="71" t="s">
        <v>49</v>
      </c>
      <c r="B86" s="108" t="s">
        <v>19</v>
      </c>
      <c r="C86" s="76">
        <v>0</v>
      </c>
      <c r="D86" s="74">
        <v>70.9</v>
      </c>
      <c r="E86" s="81">
        <v>0</v>
      </c>
    </row>
    <row r="87" spans="1:5" ht="48">
      <c r="A87" s="71" t="s">
        <v>164</v>
      </c>
      <c r="B87" s="85" t="s">
        <v>291</v>
      </c>
      <c r="C87" s="76">
        <v>3721</v>
      </c>
      <c r="D87" s="74">
        <v>620.2</v>
      </c>
      <c r="E87" s="73">
        <f t="shared" si="1"/>
        <v>16.66756248320344</v>
      </c>
    </row>
    <row r="88" spans="1:5" ht="72">
      <c r="A88" s="71" t="s">
        <v>165</v>
      </c>
      <c r="B88" s="85" t="s">
        <v>299</v>
      </c>
      <c r="C88" s="76">
        <v>4735</v>
      </c>
      <c r="D88" s="74">
        <v>707.4</v>
      </c>
      <c r="E88" s="73">
        <f t="shared" si="1"/>
        <v>14.939809926082365</v>
      </c>
    </row>
    <row r="89" spans="1:5" ht="72">
      <c r="A89" s="71" t="s">
        <v>166</v>
      </c>
      <c r="B89" s="85" t="s">
        <v>300</v>
      </c>
      <c r="C89" s="76">
        <v>417</v>
      </c>
      <c r="D89" s="74">
        <v>30.5</v>
      </c>
      <c r="E89" s="73">
        <f t="shared" si="1"/>
        <v>7.314148681055157</v>
      </c>
    </row>
    <row r="90" spans="1:5" ht="72">
      <c r="A90" s="71" t="s">
        <v>167</v>
      </c>
      <c r="B90" s="85" t="s">
        <v>301</v>
      </c>
      <c r="C90" s="76">
        <v>14958</v>
      </c>
      <c r="D90" s="74">
        <v>2990.9</v>
      </c>
      <c r="E90" s="73">
        <f t="shared" si="1"/>
        <v>19.99532022997727</v>
      </c>
    </row>
    <row r="91" spans="1:5" ht="72">
      <c r="A91" s="71" t="s">
        <v>162</v>
      </c>
      <c r="B91" s="85" t="s">
        <v>302</v>
      </c>
      <c r="C91" s="76">
        <v>12896</v>
      </c>
      <c r="D91" s="74">
        <v>1768.7</v>
      </c>
      <c r="E91" s="73">
        <f t="shared" si="1"/>
        <v>13.715105459057073</v>
      </c>
    </row>
    <row r="92" spans="1:6" ht="81.75" customHeight="1">
      <c r="A92" s="72" t="s">
        <v>303</v>
      </c>
      <c r="B92" s="85" t="s">
        <v>293</v>
      </c>
      <c r="C92" s="74">
        <f>C93+C94+C95</f>
        <v>20328</v>
      </c>
      <c r="D92" s="74">
        <f>D93+D94+D95</f>
        <v>3989.6</v>
      </c>
      <c r="E92" s="73">
        <f t="shared" si="1"/>
        <v>19.626131444313263</v>
      </c>
      <c r="F92" s="56"/>
    </row>
    <row r="93" spans="1:6" ht="65.25" customHeight="1">
      <c r="A93" s="71" t="s">
        <v>168</v>
      </c>
      <c r="B93" s="85" t="s">
        <v>287</v>
      </c>
      <c r="C93" s="76">
        <v>19010</v>
      </c>
      <c r="D93" s="74">
        <v>3802</v>
      </c>
      <c r="E93" s="73">
        <f t="shared" si="1"/>
        <v>20</v>
      </c>
      <c r="F93" s="56"/>
    </row>
    <row r="94" spans="1:6" ht="69" customHeight="1">
      <c r="A94" s="71" t="s">
        <v>169</v>
      </c>
      <c r="B94" s="85" t="s">
        <v>304</v>
      </c>
      <c r="C94" s="76">
        <v>938</v>
      </c>
      <c r="D94" s="74">
        <v>187.6</v>
      </c>
      <c r="E94" s="73">
        <f t="shared" si="1"/>
        <v>20</v>
      </c>
      <c r="F94" s="56"/>
    </row>
    <row r="95" spans="1:6" ht="64.5" customHeight="1">
      <c r="A95" s="71" t="s">
        <v>170</v>
      </c>
      <c r="B95" s="85" t="s">
        <v>305</v>
      </c>
      <c r="C95" s="76">
        <v>380</v>
      </c>
      <c r="D95" s="74">
        <v>0</v>
      </c>
      <c r="E95" s="73">
        <f t="shared" si="1"/>
        <v>0</v>
      </c>
      <c r="F95" s="56"/>
    </row>
    <row r="96" spans="1:6" ht="66.75" customHeight="1">
      <c r="A96" s="71" t="s">
        <v>138</v>
      </c>
      <c r="B96" s="85" t="s">
        <v>139</v>
      </c>
      <c r="C96" s="76">
        <v>6815</v>
      </c>
      <c r="D96" s="74">
        <v>0</v>
      </c>
      <c r="E96" s="73">
        <f t="shared" si="1"/>
        <v>0</v>
      </c>
      <c r="F96" s="56"/>
    </row>
    <row r="97" spans="1:7" s="43" customFormat="1" ht="12">
      <c r="A97" s="72" t="s">
        <v>259</v>
      </c>
      <c r="B97" s="88" t="s">
        <v>21</v>
      </c>
      <c r="C97" s="74">
        <f>C98+C99+C100</f>
        <v>762560</v>
      </c>
      <c r="D97" s="74">
        <f>SUM(D98:D100)</f>
        <v>127296.2</v>
      </c>
      <c r="E97" s="73">
        <f t="shared" si="1"/>
        <v>16.69327003776752</v>
      </c>
      <c r="F97" s="54"/>
      <c r="G97" s="57"/>
    </row>
    <row r="98" spans="1:7" s="43" customFormat="1" ht="177.75" customHeight="1">
      <c r="A98" s="71" t="s">
        <v>171</v>
      </c>
      <c r="B98" s="86" t="s">
        <v>289</v>
      </c>
      <c r="C98" s="76">
        <v>471218</v>
      </c>
      <c r="D98" s="74">
        <v>78314</v>
      </c>
      <c r="E98" s="73">
        <f t="shared" si="1"/>
        <v>16.619483975569693</v>
      </c>
      <c r="F98" s="54"/>
      <c r="G98" s="57"/>
    </row>
    <row r="99" spans="1:7" s="43" customFormat="1" ht="36.75" customHeight="1">
      <c r="A99" s="71" t="s">
        <v>307</v>
      </c>
      <c r="B99" s="93" t="s">
        <v>284</v>
      </c>
      <c r="C99" s="76">
        <v>71312</v>
      </c>
      <c r="D99" s="74">
        <v>11667.5</v>
      </c>
      <c r="E99" s="73">
        <f t="shared" si="1"/>
        <v>16.361201480816693</v>
      </c>
      <c r="F99" s="54"/>
      <c r="G99" s="57"/>
    </row>
    <row r="100" spans="1:7" s="43" customFormat="1" ht="108">
      <c r="A100" s="84" t="s">
        <v>306</v>
      </c>
      <c r="B100" s="85" t="s">
        <v>290</v>
      </c>
      <c r="C100" s="76">
        <v>220030</v>
      </c>
      <c r="D100" s="74">
        <v>37314.7</v>
      </c>
      <c r="E100" s="73">
        <f t="shared" si="1"/>
        <v>16.95891469345089</v>
      </c>
      <c r="F100" s="54"/>
      <c r="G100" s="57"/>
    </row>
    <row r="101" spans="1:7" ht="12">
      <c r="A101" s="72" t="s">
        <v>22</v>
      </c>
      <c r="B101" s="88" t="s">
        <v>23</v>
      </c>
      <c r="C101" s="74">
        <f>C102+C103</f>
        <v>7542</v>
      </c>
      <c r="D101" s="74">
        <f>SUM(D102:D104)</f>
        <v>0</v>
      </c>
      <c r="E101" s="73">
        <f t="shared" si="1"/>
        <v>0</v>
      </c>
      <c r="F101" s="54"/>
      <c r="G101" s="57"/>
    </row>
    <row r="102" spans="1:7" ht="56.25" customHeight="1">
      <c r="A102" s="72" t="s">
        <v>24</v>
      </c>
      <c r="B102" s="88" t="s">
        <v>149</v>
      </c>
      <c r="C102" s="74">
        <v>3792</v>
      </c>
      <c r="D102" s="74">
        <v>0</v>
      </c>
      <c r="E102" s="73">
        <f t="shared" si="1"/>
        <v>0</v>
      </c>
      <c r="F102" s="56"/>
      <c r="G102" s="56"/>
    </row>
    <row r="103" spans="1:7" ht="48" customHeight="1">
      <c r="A103" s="87" t="s">
        <v>309</v>
      </c>
      <c r="B103" s="85" t="s">
        <v>282</v>
      </c>
      <c r="C103" s="74">
        <f>C104</f>
        <v>3750</v>
      </c>
      <c r="D103" s="74">
        <v>0</v>
      </c>
      <c r="E103" s="73">
        <v>0</v>
      </c>
      <c r="F103" s="56"/>
      <c r="G103" s="56"/>
    </row>
    <row r="104" spans="1:7" ht="48">
      <c r="A104" s="87" t="s">
        <v>308</v>
      </c>
      <c r="B104" s="85" t="s">
        <v>285</v>
      </c>
      <c r="C104" s="74">
        <v>3750</v>
      </c>
      <c r="D104" s="74">
        <v>0</v>
      </c>
      <c r="E104" s="73">
        <f>D104/C104*100</f>
        <v>0</v>
      </c>
      <c r="F104" s="56"/>
      <c r="G104" s="56"/>
    </row>
    <row r="105" spans="1:7" ht="48">
      <c r="A105" s="72" t="s">
        <v>36</v>
      </c>
      <c r="B105" s="88" t="s">
        <v>37</v>
      </c>
      <c r="C105" s="74">
        <v>0</v>
      </c>
      <c r="D105" s="74">
        <f>SUM(D106)</f>
        <v>-1270.2</v>
      </c>
      <c r="E105" s="73">
        <v>0</v>
      </c>
      <c r="G105" s="56"/>
    </row>
    <row r="106" spans="1:7" ht="48">
      <c r="A106" s="72" t="s">
        <v>16</v>
      </c>
      <c r="B106" s="88" t="s">
        <v>17</v>
      </c>
      <c r="C106" s="74">
        <v>0</v>
      </c>
      <c r="D106" s="74">
        <v>-1270.2</v>
      </c>
      <c r="E106" s="73">
        <v>0</v>
      </c>
      <c r="G106" s="57"/>
    </row>
    <row r="107" spans="1:7" ht="12.75">
      <c r="A107" s="111" t="s">
        <v>18</v>
      </c>
      <c r="B107" s="111"/>
      <c r="C107" s="77">
        <f>C11+C72</f>
        <v>1713563.6</v>
      </c>
      <c r="D107" s="77">
        <f>D11+D72</f>
        <v>265606.9</v>
      </c>
      <c r="E107" s="78">
        <f>D107/C107*100</f>
        <v>15.500265061652804</v>
      </c>
      <c r="G107" s="56"/>
    </row>
    <row r="108" spans="1:7" ht="11.25">
      <c r="A108" s="43"/>
      <c r="B108" s="43"/>
      <c r="C108" s="95"/>
      <c r="D108" s="95"/>
      <c r="E108" s="96"/>
      <c r="G108" s="56"/>
    </row>
    <row r="109" spans="1:7" ht="11.25">
      <c r="A109" s="43"/>
      <c r="B109" s="43"/>
      <c r="C109" s="97"/>
      <c r="D109" s="95"/>
      <c r="E109" s="96"/>
      <c r="G109" s="56"/>
    </row>
    <row r="110" spans="1:7" ht="11.25">
      <c r="A110" s="43"/>
      <c r="B110" s="43"/>
      <c r="C110" s="95"/>
      <c r="D110" s="95"/>
      <c r="E110" s="96"/>
      <c r="G110" s="56"/>
    </row>
    <row r="111" spans="1:7" ht="11.25">
      <c r="A111" s="43"/>
      <c r="B111" s="43"/>
      <c r="C111" s="95"/>
      <c r="D111" s="95"/>
      <c r="E111" s="96"/>
      <c r="G111" s="56"/>
    </row>
    <row r="112" spans="1:7" ht="11.25">
      <c r="A112" s="43"/>
      <c r="B112" s="43"/>
      <c r="C112" s="95"/>
      <c r="D112" s="95"/>
      <c r="E112" s="96"/>
      <c r="G112" s="56"/>
    </row>
    <row r="113" spans="1:7" ht="11.25">
      <c r="A113" s="43"/>
      <c r="B113" s="43"/>
      <c r="C113" s="95"/>
      <c r="D113" s="95"/>
      <c r="E113" s="96"/>
      <c r="G113" s="56"/>
    </row>
    <row r="114" spans="1:7" ht="11.25">
      <c r="A114" s="43"/>
      <c r="B114" s="43"/>
      <c r="C114" s="95"/>
      <c r="D114" s="95"/>
      <c r="E114" s="96"/>
      <c r="G114" s="56"/>
    </row>
    <row r="115" spans="1:7" ht="11.25">
      <c r="A115" s="43"/>
      <c r="B115" s="43"/>
      <c r="C115" s="95"/>
      <c r="D115" s="95"/>
      <c r="E115" s="96"/>
      <c r="G115" s="56"/>
    </row>
    <row r="116" spans="1:7" ht="11.25">
      <c r="A116" s="43"/>
      <c r="B116" s="43"/>
      <c r="C116" s="95"/>
      <c r="D116" s="95"/>
      <c r="E116" s="96"/>
      <c r="G116" s="56"/>
    </row>
    <row r="117" spans="1:7" ht="11.25">
      <c r="A117" s="43"/>
      <c r="B117" s="43"/>
      <c r="C117" s="95"/>
      <c r="D117" s="95"/>
      <c r="E117" s="96"/>
      <c r="G117" s="56"/>
    </row>
    <row r="118" spans="1:7" ht="11.25">
      <c r="A118" s="43"/>
      <c r="B118" s="43"/>
      <c r="C118" s="95"/>
      <c r="D118" s="95"/>
      <c r="E118" s="96"/>
      <c r="G118" s="56"/>
    </row>
    <row r="119" spans="1:7" ht="11.25">
      <c r="A119" s="43"/>
      <c r="B119" s="43"/>
      <c r="C119" s="95"/>
      <c r="D119" s="95"/>
      <c r="E119" s="96"/>
      <c r="G119" s="56"/>
    </row>
    <row r="120" spans="1:7" ht="11.25">
      <c r="A120" s="43"/>
      <c r="B120" s="43"/>
      <c r="C120" s="95"/>
      <c r="D120" s="95"/>
      <c r="E120" s="96"/>
      <c r="G120" s="56"/>
    </row>
    <row r="121" spans="1:7" ht="11.25">
      <c r="A121" s="43"/>
      <c r="B121" s="43"/>
      <c r="C121" s="95"/>
      <c r="D121" s="95"/>
      <c r="E121" s="96"/>
      <c r="G121" s="56"/>
    </row>
    <row r="122" spans="1:7" ht="11.25">
      <c r="A122" s="43"/>
      <c r="B122" s="43"/>
      <c r="C122" s="95"/>
      <c r="D122" s="95"/>
      <c r="E122" s="96"/>
      <c r="G122" s="56"/>
    </row>
    <row r="123" spans="1:7" ht="11.25">
      <c r="A123" s="43"/>
      <c r="B123" s="43"/>
      <c r="C123" s="95"/>
      <c r="D123" s="95"/>
      <c r="E123" s="98"/>
      <c r="G123" s="56"/>
    </row>
    <row r="124" spans="1:7" ht="11.25">
      <c r="A124" s="43"/>
      <c r="B124" s="43"/>
      <c r="C124" s="95"/>
      <c r="D124" s="95"/>
      <c r="E124" s="98"/>
      <c r="G124" s="56"/>
    </row>
    <row r="125" spans="1:7" ht="11.25">
      <c r="A125" s="43"/>
      <c r="B125" s="43"/>
      <c r="C125" s="95"/>
      <c r="D125" s="95"/>
      <c r="E125" s="98"/>
      <c r="G125" s="56"/>
    </row>
    <row r="126" spans="1:7" ht="11.25">
      <c r="A126" s="43"/>
      <c r="B126" s="43"/>
      <c r="C126" s="95"/>
      <c r="D126" s="95"/>
      <c r="E126" s="98"/>
      <c r="G126" s="56"/>
    </row>
    <row r="127" spans="1:7" ht="11.25">
      <c r="A127" s="43"/>
      <c r="B127" s="43"/>
      <c r="C127" s="43"/>
      <c r="G127" s="56"/>
    </row>
    <row r="128" spans="1:7" ht="11.25">
      <c r="A128" s="43"/>
      <c r="B128" s="43"/>
      <c r="C128" s="43"/>
      <c r="G128" s="56"/>
    </row>
    <row r="129" spans="1:7" ht="11.25">
      <c r="A129" s="43"/>
      <c r="B129" s="43"/>
      <c r="C129" s="43"/>
      <c r="G129" s="56"/>
    </row>
    <row r="130" spans="1:7" ht="11.25">
      <c r="A130" s="43"/>
      <c r="B130" s="43"/>
      <c r="C130" s="43"/>
      <c r="G130" s="56"/>
    </row>
    <row r="131" spans="1:7" ht="11.25">
      <c r="A131" s="43"/>
      <c r="B131" s="43"/>
      <c r="C131" s="43"/>
      <c r="G131" s="56"/>
    </row>
    <row r="132" spans="1:7" ht="11.25">
      <c r="A132" s="43"/>
      <c r="B132" s="43"/>
      <c r="C132" s="43"/>
      <c r="G132" s="56"/>
    </row>
    <row r="133" spans="1:7" ht="11.25">
      <c r="A133" s="43"/>
      <c r="B133" s="43"/>
      <c r="C133" s="43"/>
      <c r="G133" s="56"/>
    </row>
    <row r="134" spans="1:7" ht="11.25">
      <c r="A134" s="43"/>
      <c r="B134" s="43"/>
      <c r="C134" s="43"/>
      <c r="G134" s="56"/>
    </row>
    <row r="135" spans="1:7" ht="11.25">
      <c r="A135" s="43"/>
      <c r="B135" s="43"/>
      <c r="C135" s="43"/>
      <c r="G135" s="56"/>
    </row>
    <row r="136" ht="11.25">
      <c r="G136" s="56"/>
    </row>
    <row r="137" ht="11.25">
      <c r="G137" s="56"/>
    </row>
    <row r="138" ht="11.25">
      <c r="G138" s="56"/>
    </row>
    <row r="139" ht="11.25">
      <c r="G139" s="56"/>
    </row>
    <row r="140" ht="11.25">
      <c r="G140" s="56"/>
    </row>
    <row r="141" ht="11.25">
      <c r="G141" s="56"/>
    </row>
    <row r="142" ht="11.25">
      <c r="G142" s="56"/>
    </row>
    <row r="143" ht="11.25">
      <c r="G143" s="56"/>
    </row>
    <row r="144" ht="11.25">
      <c r="G144" s="56"/>
    </row>
    <row r="145" ht="11.25">
      <c r="G145" s="56"/>
    </row>
    <row r="146" ht="11.25">
      <c r="G146" s="56"/>
    </row>
    <row r="147" ht="11.25">
      <c r="G147" s="56"/>
    </row>
    <row r="148" ht="11.25">
      <c r="G148" s="56"/>
    </row>
    <row r="149" ht="11.25">
      <c r="G149" s="56"/>
    </row>
    <row r="150" ht="11.25">
      <c r="G150" s="56"/>
    </row>
    <row r="151" ht="11.25">
      <c r="G151" s="56"/>
    </row>
    <row r="152" ht="11.25">
      <c r="G152" s="56"/>
    </row>
    <row r="153" ht="11.25">
      <c r="G153" s="56"/>
    </row>
    <row r="154" ht="11.25">
      <c r="G154" s="56"/>
    </row>
    <row r="155" ht="11.25">
      <c r="G155" s="56"/>
    </row>
    <row r="156" ht="11.25">
      <c r="G156" s="56"/>
    </row>
    <row r="157" ht="11.25">
      <c r="G157" s="56"/>
    </row>
    <row r="158" ht="11.25">
      <c r="G158" s="56"/>
    </row>
    <row r="159" ht="11.25">
      <c r="G159" s="56"/>
    </row>
    <row r="160" ht="11.25">
      <c r="G160" s="56"/>
    </row>
    <row r="161" ht="11.25">
      <c r="G161" s="56"/>
    </row>
    <row r="162" ht="11.25">
      <c r="G162" s="56"/>
    </row>
    <row r="163" ht="11.25">
      <c r="G163" s="56"/>
    </row>
    <row r="164" ht="11.25">
      <c r="G164" s="56"/>
    </row>
    <row r="165" ht="11.25">
      <c r="G165" s="56"/>
    </row>
    <row r="166" ht="11.25">
      <c r="G166" s="56"/>
    </row>
    <row r="167" ht="11.25">
      <c r="G167" s="56"/>
    </row>
    <row r="168" ht="11.25">
      <c r="G168" s="56"/>
    </row>
    <row r="169" ht="11.25">
      <c r="G169" s="56"/>
    </row>
    <row r="170" ht="11.25">
      <c r="G170" s="56"/>
    </row>
    <row r="171" ht="11.25">
      <c r="G171" s="56"/>
    </row>
    <row r="172" ht="11.25">
      <c r="G172" s="56"/>
    </row>
    <row r="173" ht="11.25">
      <c r="G173" s="56"/>
    </row>
    <row r="174" ht="11.25">
      <c r="G174" s="56"/>
    </row>
    <row r="175" ht="11.25">
      <c r="G175" s="56"/>
    </row>
    <row r="176" ht="11.25">
      <c r="G176" s="56"/>
    </row>
    <row r="177" ht="11.25">
      <c r="G177" s="56"/>
    </row>
    <row r="178" ht="11.25">
      <c r="G178" s="56"/>
    </row>
    <row r="179" ht="11.25">
      <c r="G179" s="56"/>
    </row>
    <row r="180" ht="11.25">
      <c r="G180" s="56"/>
    </row>
    <row r="181" ht="11.25">
      <c r="G181" s="56"/>
    </row>
    <row r="182" ht="11.25">
      <c r="G182" s="56"/>
    </row>
    <row r="183" ht="11.25">
      <c r="G183" s="56"/>
    </row>
    <row r="184" ht="11.25">
      <c r="G184" s="56"/>
    </row>
    <row r="185" ht="11.25">
      <c r="G185" s="56"/>
    </row>
    <row r="186" ht="11.25">
      <c r="G186" s="56"/>
    </row>
    <row r="187" ht="11.25">
      <c r="G187" s="56"/>
    </row>
    <row r="188" ht="11.25">
      <c r="G188" s="56"/>
    </row>
    <row r="189" ht="11.25">
      <c r="G189" s="56"/>
    </row>
    <row r="190" ht="11.25">
      <c r="G190" s="56"/>
    </row>
    <row r="191" ht="11.25">
      <c r="G191" s="56"/>
    </row>
    <row r="192" ht="11.25">
      <c r="G192" s="56"/>
    </row>
    <row r="193" ht="11.25">
      <c r="G193" s="56"/>
    </row>
    <row r="194" ht="11.25">
      <c r="G194" s="56"/>
    </row>
    <row r="195" ht="11.25">
      <c r="G195" s="56"/>
    </row>
    <row r="196" ht="11.25">
      <c r="G196" s="56"/>
    </row>
    <row r="197" ht="11.25">
      <c r="G197" s="56"/>
    </row>
    <row r="198" ht="11.25">
      <c r="G198" s="56"/>
    </row>
    <row r="199" ht="11.25">
      <c r="G199" s="56"/>
    </row>
    <row r="200" ht="11.25">
      <c r="G200" s="56"/>
    </row>
    <row r="201" ht="11.25">
      <c r="G201" s="56"/>
    </row>
    <row r="202" ht="11.25">
      <c r="G202" s="56"/>
    </row>
    <row r="203" ht="11.25">
      <c r="G203" s="56"/>
    </row>
    <row r="204" ht="11.25">
      <c r="G204" s="56"/>
    </row>
    <row r="205" ht="11.25">
      <c r="G205" s="56"/>
    </row>
    <row r="206" ht="11.25">
      <c r="G206" s="56"/>
    </row>
    <row r="207" ht="11.25">
      <c r="G207" s="56"/>
    </row>
    <row r="208" ht="11.25">
      <c r="G208" s="56"/>
    </row>
    <row r="209" ht="11.25">
      <c r="G209" s="56"/>
    </row>
    <row r="210" ht="11.25">
      <c r="G210" s="56"/>
    </row>
    <row r="211" ht="11.25">
      <c r="G211" s="56"/>
    </row>
    <row r="212" ht="11.25">
      <c r="G212" s="56"/>
    </row>
    <row r="213" ht="11.25">
      <c r="G213" s="56"/>
    </row>
    <row r="214" ht="11.25">
      <c r="G214" s="56"/>
    </row>
    <row r="215" ht="11.25">
      <c r="G215" s="56"/>
    </row>
    <row r="216" ht="11.25">
      <c r="G216" s="56"/>
    </row>
    <row r="217" ht="11.25">
      <c r="G217" s="56"/>
    </row>
    <row r="218" ht="11.25">
      <c r="G218" s="56"/>
    </row>
    <row r="219" ht="11.25">
      <c r="G219" s="56"/>
    </row>
    <row r="220" ht="11.25">
      <c r="G220" s="56"/>
    </row>
    <row r="221" ht="11.25">
      <c r="G221" s="56"/>
    </row>
    <row r="222" ht="11.25">
      <c r="G222" s="56"/>
    </row>
    <row r="223" ht="11.25">
      <c r="G223" s="56"/>
    </row>
    <row r="224" ht="11.25">
      <c r="G224" s="56"/>
    </row>
    <row r="225" ht="11.25">
      <c r="G225" s="56"/>
    </row>
    <row r="226" ht="11.25">
      <c r="G226" s="56"/>
    </row>
    <row r="227" ht="11.25">
      <c r="G227" s="56"/>
    </row>
    <row r="228" ht="11.25">
      <c r="G228" s="56"/>
    </row>
    <row r="229" ht="11.25">
      <c r="G229" s="56"/>
    </row>
    <row r="230" ht="11.25">
      <c r="G230" s="56"/>
    </row>
    <row r="231" ht="11.25">
      <c r="G231" s="56"/>
    </row>
    <row r="232" ht="11.25">
      <c r="G232" s="56"/>
    </row>
    <row r="233" ht="11.25">
      <c r="G233" s="56"/>
    </row>
    <row r="234" ht="11.25">
      <c r="G234" s="56"/>
    </row>
    <row r="235" ht="11.25">
      <c r="G235" s="56"/>
    </row>
    <row r="236" ht="11.25">
      <c r="G236" s="56"/>
    </row>
    <row r="237" ht="11.25">
      <c r="G237" s="56"/>
    </row>
    <row r="238" ht="11.25">
      <c r="G238" s="56"/>
    </row>
    <row r="239" ht="11.25">
      <c r="G239" s="56"/>
    </row>
    <row r="240" ht="11.25">
      <c r="G240" s="56"/>
    </row>
    <row r="241" ht="11.25">
      <c r="G241" s="56"/>
    </row>
    <row r="242" ht="11.25">
      <c r="G242" s="56"/>
    </row>
    <row r="243" ht="11.25">
      <c r="G243" s="56"/>
    </row>
    <row r="244" ht="11.25">
      <c r="G244" s="56"/>
    </row>
    <row r="245" ht="11.25">
      <c r="G245" s="56"/>
    </row>
    <row r="246" ht="11.25">
      <c r="G246" s="56"/>
    </row>
    <row r="247" ht="11.25">
      <c r="G247" s="56"/>
    </row>
    <row r="248" ht="11.25">
      <c r="G248" s="56"/>
    </row>
    <row r="249" ht="11.25">
      <c r="G249" s="56"/>
    </row>
    <row r="250" ht="11.25">
      <c r="G250" s="56"/>
    </row>
    <row r="251" ht="11.25">
      <c r="G251" s="56"/>
    </row>
    <row r="252" ht="11.25">
      <c r="G252" s="56"/>
    </row>
    <row r="253" ht="11.25">
      <c r="G253" s="56"/>
    </row>
    <row r="254" ht="11.25">
      <c r="G254" s="56"/>
    </row>
    <row r="255" ht="11.25">
      <c r="G255" s="56"/>
    </row>
    <row r="256" ht="11.25">
      <c r="G256" s="56"/>
    </row>
    <row r="257" ht="11.25">
      <c r="G257" s="56"/>
    </row>
    <row r="258" ht="11.25">
      <c r="G258" s="56"/>
    </row>
    <row r="259" ht="11.25">
      <c r="G259" s="56"/>
    </row>
    <row r="260" ht="11.25">
      <c r="G260" s="56"/>
    </row>
    <row r="261" ht="11.25">
      <c r="G261" s="56"/>
    </row>
    <row r="262" ht="11.25">
      <c r="G262" s="56"/>
    </row>
    <row r="263" ht="11.25">
      <c r="G263" s="56"/>
    </row>
    <row r="264" ht="11.25">
      <c r="G264" s="56"/>
    </row>
    <row r="265" ht="11.25">
      <c r="G265" s="56"/>
    </row>
    <row r="266" ht="11.25">
      <c r="G266" s="56"/>
    </row>
    <row r="267" ht="11.25">
      <c r="G267" s="56"/>
    </row>
    <row r="268" ht="11.25">
      <c r="G268" s="56"/>
    </row>
    <row r="269" ht="11.25">
      <c r="G269" s="56"/>
    </row>
    <row r="270" ht="11.25">
      <c r="G270" s="56"/>
    </row>
    <row r="271" ht="11.25">
      <c r="G271" s="56"/>
    </row>
  </sheetData>
  <sheetProtection/>
  <mergeCells count="9">
    <mergeCell ref="A1:C1"/>
    <mergeCell ref="A2:C2"/>
    <mergeCell ref="A107:B107"/>
    <mergeCell ref="E3:E5"/>
    <mergeCell ref="A4:C4"/>
    <mergeCell ref="A5:B5"/>
    <mergeCell ref="A3:C3"/>
    <mergeCell ref="A6:B6"/>
    <mergeCell ref="A8:C8"/>
  </mergeCells>
  <printOptions/>
  <pageMargins left="0.39351487486226977" right="0.2" top="0.25" bottom="0.31" header="0.19675743743113489" footer="0.19675743743113489"/>
  <pageSetup horizontalDpi="600" verticalDpi="600" orientation="portrait" paperSize="9" r:id="rId1"/>
  <headerFooter alignWithMargins="0">
    <oddFooter>&amp;L18.05.2012 11:08&amp;RСтраница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5">
      <selection activeCell="E26" sqref="E26"/>
    </sheetView>
  </sheetViews>
  <sheetFormatPr defaultColWidth="9.33203125" defaultRowHeight="11.25"/>
  <cols>
    <col min="1" max="1" width="9.33203125" style="3" customWidth="1"/>
    <col min="2" max="2" width="57.33203125" style="3" customWidth="1"/>
    <col min="3" max="3" width="6.66015625" style="3" customWidth="1"/>
    <col min="4" max="5" width="24.66015625" style="3" customWidth="1"/>
    <col min="6" max="6" width="24.66015625" style="7" customWidth="1"/>
    <col min="7" max="7" width="11.5" style="3" customWidth="1"/>
    <col min="8" max="16384" width="9.33203125" style="3" customWidth="1"/>
  </cols>
  <sheetData>
    <row r="1" spans="1:6" ht="21" customHeight="1">
      <c r="A1" s="118" t="s">
        <v>35</v>
      </c>
      <c r="B1" s="118"/>
      <c r="C1" s="118"/>
      <c r="D1" s="118"/>
      <c r="E1" s="118"/>
      <c r="F1" s="118"/>
    </row>
    <row r="2" spans="2:6" ht="12" customHeight="1">
      <c r="B2" s="8"/>
      <c r="C2" s="8"/>
      <c r="D2" s="9"/>
      <c r="E2" s="120"/>
      <c r="F2" s="120"/>
    </row>
    <row r="3" spans="1:6" s="35" customFormat="1" ht="26.25" customHeight="1">
      <c r="A3" s="119" t="s">
        <v>125</v>
      </c>
      <c r="B3" s="123" t="s">
        <v>39</v>
      </c>
      <c r="C3" s="123" t="s">
        <v>40</v>
      </c>
      <c r="D3" s="123" t="s">
        <v>248</v>
      </c>
      <c r="E3" s="123" t="s">
        <v>117</v>
      </c>
      <c r="F3" s="119" t="s">
        <v>76</v>
      </c>
    </row>
    <row r="4" spans="1:6" s="35" customFormat="1" ht="11.25">
      <c r="A4" s="119"/>
      <c r="B4" s="123"/>
      <c r="C4" s="123"/>
      <c r="D4" s="123"/>
      <c r="E4" s="123"/>
      <c r="F4" s="119"/>
    </row>
    <row r="5" spans="1:6" ht="9.75" customHeight="1">
      <c r="A5" s="21">
        <v>1</v>
      </c>
      <c r="B5" s="12" t="s">
        <v>203</v>
      </c>
      <c r="C5" s="13" t="s">
        <v>204</v>
      </c>
      <c r="D5" s="13" t="s">
        <v>205</v>
      </c>
      <c r="E5" s="13" t="s">
        <v>206</v>
      </c>
      <c r="F5" s="20">
        <v>6</v>
      </c>
    </row>
    <row r="6" spans="1:6" ht="28.5" customHeight="1">
      <c r="A6" s="11" t="s">
        <v>41</v>
      </c>
      <c r="B6" s="10" t="s">
        <v>25</v>
      </c>
      <c r="C6" s="4"/>
      <c r="D6" s="44">
        <f>SUM(D7:D17)</f>
        <v>461058.89999999997</v>
      </c>
      <c r="E6" s="16">
        <f>E7+E8+E9+E10+E11+E12+E13+E14+E15+E16+E17</f>
        <v>43644.9</v>
      </c>
      <c r="F6" s="14">
        <f aca="true" t="shared" si="0" ref="F6:F33">E6/D6*100</f>
        <v>9.46623088720335</v>
      </c>
    </row>
    <row r="7" spans="2:6" ht="24.75" customHeight="1">
      <c r="B7" s="18" t="s">
        <v>78</v>
      </c>
      <c r="C7" s="47" t="s">
        <v>77</v>
      </c>
      <c r="D7" s="51">
        <v>150595.3</v>
      </c>
      <c r="E7" s="19">
        <v>16306.1</v>
      </c>
      <c r="F7" s="14">
        <f t="shared" si="0"/>
        <v>10.827761556967582</v>
      </c>
    </row>
    <row r="8" spans="2:6" ht="24.75" customHeight="1">
      <c r="B8" s="18" t="s">
        <v>80</v>
      </c>
      <c r="C8" s="47" t="s">
        <v>79</v>
      </c>
      <c r="D8" s="52">
        <v>45</v>
      </c>
      <c r="E8" s="19">
        <v>0</v>
      </c>
      <c r="F8" s="14">
        <f t="shared" si="0"/>
        <v>0</v>
      </c>
    </row>
    <row r="9" spans="2:6" ht="35.25" customHeight="1">
      <c r="B9" s="18" t="s">
        <v>82</v>
      </c>
      <c r="C9" s="47" t="s">
        <v>81</v>
      </c>
      <c r="D9" s="53">
        <v>9000</v>
      </c>
      <c r="E9" s="19">
        <v>0</v>
      </c>
      <c r="F9" s="14">
        <f t="shared" si="0"/>
        <v>0</v>
      </c>
    </row>
    <row r="10" spans="2:6" ht="24.75" customHeight="1">
      <c r="B10" s="18" t="s">
        <v>84</v>
      </c>
      <c r="C10" s="47" t="s">
        <v>83</v>
      </c>
      <c r="D10" s="51">
        <v>25287.9</v>
      </c>
      <c r="E10" s="19">
        <v>0.8</v>
      </c>
      <c r="F10" s="14">
        <f t="shared" si="0"/>
        <v>0.0031635683469169048</v>
      </c>
    </row>
    <row r="11" spans="2:6" ht="24.75" customHeight="1">
      <c r="B11" s="18" t="s">
        <v>86</v>
      </c>
      <c r="C11" s="47" t="s">
        <v>85</v>
      </c>
      <c r="D11" s="53">
        <v>5890</v>
      </c>
      <c r="E11" s="19">
        <v>0</v>
      </c>
      <c r="F11" s="14">
        <f t="shared" si="0"/>
        <v>0</v>
      </c>
    </row>
    <row r="12" spans="2:6" ht="24.75" customHeight="1">
      <c r="B12" s="18" t="s">
        <v>88</v>
      </c>
      <c r="C12" s="47" t="s">
        <v>87</v>
      </c>
      <c r="D12" s="51">
        <v>4440</v>
      </c>
      <c r="E12" s="19">
        <v>0</v>
      </c>
      <c r="F12" s="14">
        <f t="shared" si="0"/>
        <v>0</v>
      </c>
    </row>
    <row r="13" spans="2:6" ht="24.75" customHeight="1">
      <c r="B13" s="18" t="s">
        <v>90</v>
      </c>
      <c r="C13" s="47" t="s">
        <v>89</v>
      </c>
      <c r="D13" s="51">
        <v>61367</v>
      </c>
      <c r="E13" s="19">
        <v>9296.5</v>
      </c>
      <c r="F13" s="14">
        <f t="shared" si="0"/>
        <v>15.14902146104584</v>
      </c>
    </row>
    <row r="14" spans="2:6" ht="24.75" customHeight="1">
      <c r="B14" s="18" t="s">
        <v>42</v>
      </c>
      <c r="C14" s="47" t="s">
        <v>91</v>
      </c>
      <c r="D14" s="50">
        <v>24309.2</v>
      </c>
      <c r="E14" s="19">
        <v>2239.9</v>
      </c>
      <c r="F14" s="14">
        <f t="shared" si="0"/>
        <v>9.214206966909648</v>
      </c>
    </row>
    <row r="15" spans="2:6" ht="24.75" customHeight="1">
      <c r="B15" s="18" t="s">
        <v>93</v>
      </c>
      <c r="C15" s="47" t="s">
        <v>92</v>
      </c>
      <c r="D15" s="50">
        <v>129647</v>
      </c>
      <c r="E15" s="19">
        <v>7177.4</v>
      </c>
      <c r="F15" s="14">
        <f t="shared" si="0"/>
        <v>5.536109589886384</v>
      </c>
    </row>
    <row r="16" spans="2:6" ht="24.75" customHeight="1">
      <c r="B16" s="18" t="s">
        <v>95</v>
      </c>
      <c r="C16" s="47" t="s">
        <v>94</v>
      </c>
      <c r="D16" s="50">
        <v>23566</v>
      </c>
      <c r="E16" s="19">
        <v>4026.1</v>
      </c>
      <c r="F16" s="14">
        <f t="shared" si="0"/>
        <v>17.08435882203174</v>
      </c>
    </row>
    <row r="17" spans="2:7" ht="24.75" customHeight="1">
      <c r="B17" s="18" t="s">
        <v>97</v>
      </c>
      <c r="C17" s="47" t="s">
        <v>96</v>
      </c>
      <c r="D17" s="50">
        <v>26911.5</v>
      </c>
      <c r="E17" s="19">
        <v>4598.1</v>
      </c>
      <c r="F17" s="14">
        <f t="shared" si="0"/>
        <v>17.086004124630737</v>
      </c>
      <c r="G17" s="59"/>
    </row>
    <row r="18" spans="1:6" ht="28.5" customHeight="1">
      <c r="A18" s="6" t="s">
        <v>196</v>
      </c>
      <c r="B18" s="5" t="s">
        <v>26</v>
      </c>
      <c r="C18" s="2"/>
      <c r="D18" s="17">
        <f>SUM(D19:D21)</f>
        <v>22649.3</v>
      </c>
      <c r="E18" s="17">
        <f>E19+E20+E21</f>
        <v>1795.6</v>
      </c>
      <c r="F18" s="14">
        <f t="shared" si="0"/>
        <v>7.927838829456098</v>
      </c>
    </row>
    <row r="19" spans="2:6" ht="24.75" customHeight="1">
      <c r="B19" s="18" t="s">
        <v>78</v>
      </c>
      <c r="C19" s="47" t="s">
        <v>77</v>
      </c>
      <c r="D19" s="19">
        <v>12534.3</v>
      </c>
      <c r="E19" s="19">
        <v>1795.6</v>
      </c>
      <c r="F19" s="14">
        <f t="shared" si="0"/>
        <v>14.325490853099096</v>
      </c>
    </row>
    <row r="20" spans="2:6" ht="24.75" customHeight="1">
      <c r="B20" s="18" t="s">
        <v>84</v>
      </c>
      <c r="C20" s="47" t="s">
        <v>83</v>
      </c>
      <c r="D20" s="19">
        <v>3300</v>
      </c>
      <c r="E20" s="19">
        <v>0</v>
      </c>
      <c r="F20" s="14">
        <f t="shared" si="0"/>
        <v>0</v>
      </c>
    </row>
    <row r="21" spans="2:6" ht="24.75" customHeight="1">
      <c r="B21" s="18" t="s">
        <v>95</v>
      </c>
      <c r="C21" s="47" t="s">
        <v>94</v>
      </c>
      <c r="D21" s="19">
        <v>6815</v>
      </c>
      <c r="E21" s="19">
        <v>0</v>
      </c>
      <c r="F21" s="14">
        <f t="shared" si="0"/>
        <v>0</v>
      </c>
    </row>
    <row r="22" spans="1:6" ht="28.5" customHeight="1">
      <c r="A22" s="6" t="s">
        <v>197</v>
      </c>
      <c r="B22" s="5" t="s">
        <v>27</v>
      </c>
      <c r="C22" s="48"/>
      <c r="D22" s="17">
        <f>SUM(D23:D25)</f>
        <v>1119106.9</v>
      </c>
      <c r="E22" s="17">
        <f>E23+E24+E25</f>
        <v>146079.9</v>
      </c>
      <c r="F22" s="14">
        <f t="shared" si="0"/>
        <v>13.053257021290818</v>
      </c>
    </row>
    <row r="23" spans="1:6" ht="28.5" customHeight="1">
      <c r="A23" s="45"/>
      <c r="B23" s="46" t="s">
        <v>88</v>
      </c>
      <c r="C23" s="49" t="s">
        <v>87</v>
      </c>
      <c r="D23" s="19">
        <v>570</v>
      </c>
      <c r="E23" s="19">
        <v>0</v>
      </c>
      <c r="F23" s="14">
        <f t="shared" si="0"/>
        <v>0</v>
      </c>
    </row>
    <row r="24" spans="2:6" ht="24.75" customHeight="1">
      <c r="B24" s="18" t="s">
        <v>90</v>
      </c>
      <c r="C24" s="47" t="s">
        <v>89</v>
      </c>
      <c r="D24" s="19">
        <v>1099084.5</v>
      </c>
      <c r="E24" s="19">
        <v>146079.9</v>
      </c>
      <c r="F24" s="14">
        <f t="shared" si="0"/>
        <v>13.291052689761344</v>
      </c>
    </row>
    <row r="25" spans="2:6" ht="24.75" customHeight="1">
      <c r="B25" s="18" t="s">
        <v>95</v>
      </c>
      <c r="C25" s="47" t="s">
        <v>94</v>
      </c>
      <c r="D25" s="19">
        <v>19452.4</v>
      </c>
      <c r="E25" s="19">
        <v>0</v>
      </c>
      <c r="F25" s="14">
        <f t="shared" si="0"/>
        <v>0</v>
      </c>
    </row>
    <row r="26" spans="1:6" ht="37.5" customHeight="1">
      <c r="A26" s="6" t="s">
        <v>198</v>
      </c>
      <c r="B26" s="5" t="s">
        <v>28</v>
      </c>
      <c r="C26" s="2"/>
      <c r="D26" s="17">
        <f>SUM(D27:D28)</f>
        <v>54975.9</v>
      </c>
      <c r="E26" s="17">
        <f>SUM(E27:E28)</f>
        <v>3752</v>
      </c>
      <c r="F26" s="14">
        <f t="shared" si="0"/>
        <v>6.8248086888982264</v>
      </c>
    </row>
    <row r="27" spans="2:6" ht="24.75" customHeight="1">
      <c r="B27" s="18" t="s">
        <v>78</v>
      </c>
      <c r="C27" s="6" t="s">
        <v>77</v>
      </c>
      <c r="D27" s="19">
        <v>20975.9</v>
      </c>
      <c r="E27" s="19">
        <v>2193.4</v>
      </c>
      <c r="F27" s="14">
        <f t="shared" si="0"/>
        <v>10.456762284335833</v>
      </c>
    </row>
    <row r="28" spans="2:6" ht="35.25" customHeight="1">
      <c r="B28" s="18" t="s">
        <v>99</v>
      </c>
      <c r="C28" s="6" t="s">
        <v>98</v>
      </c>
      <c r="D28" s="19">
        <v>34000</v>
      </c>
      <c r="E28" s="19">
        <v>1558.6</v>
      </c>
      <c r="F28" s="14">
        <f t="shared" si="0"/>
        <v>4.584117647058823</v>
      </c>
    </row>
    <row r="29" spans="1:6" ht="28.5" customHeight="1">
      <c r="A29" s="6" t="s">
        <v>199</v>
      </c>
      <c r="B29" s="5" t="s">
        <v>30</v>
      </c>
      <c r="C29" s="2"/>
      <c r="D29" s="17">
        <f>D30</f>
        <v>3179.1</v>
      </c>
      <c r="E29" s="17">
        <f>E30</f>
        <v>471.6</v>
      </c>
      <c r="F29" s="14">
        <f t="shared" si="0"/>
        <v>14.834387090686043</v>
      </c>
    </row>
    <row r="30" spans="2:6" ht="24.75" customHeight="1">
      <c r="B30" s="18" t="s">
        <v>78</v>
      </c>
      <c r="C30" s="6" t="s">
        <v>77</v>
      </c>
      <c r="D30" s="19">
        <v>3179.1</v>
      </c>
      <c r="E30" s="19">
        <v>471.6</v>
      </c>
      <c r="F30" s="14">
        <f t="shared" si="0"/>
        <v>14.834387090686043</v>
      </c>
    </row>
    <row r="31" spans="1:6" ht="49.5" customHeight="1">
      <c r="A31" s="23" t="s">
        <v>200</v>
      </c>
      <c r="B31" s="5" t="s">
        <v>31</v>
      </c>
      <c r="C31" s="2"/>
      <c r="D31" s="17">
        <f>D32</f>
        <v>2593.5</v>
      </c>
      <c r="E31" s="17">
        <f>E32</f>
        <v>364.4</v>
      </c>
      <c r="F31" s="14">
        <f t="shared" si="0"/>
        <v>14.050510892616156</v>
      </c>
    </row>
    <row r="32" spans="1:6" ht="24.75" customHeight="1">
      <c r="A32" s="124"/>
      <c r="B32" s="22" t="s">
        <v>78</v>
      </c>
      <c r="C32" s="6" t="s">
        <v>77</v>
      </c>
      <c r="D32" s="19">
        <v>2593.5</v>
      </c>
      <c r="E32" s="19">
        <v>364.4</v>
      </c>
      <c r="F32" s="14">
        <f t="shared" si="0"/>
        <v>14.050510892616156</v>
      </c>
    </row>
    <row r="33" spans="1:6" ht="32.25" customHeight="1">
      <c r="A33" s="124"/>
      <c r="B33" s="121" t="s">
        <v>32</v>
      </c>
      <c r="C33" s="122"/>
      <c r="D33" s="17">
        <f>D31+D29+D26+D22+D18+D6</f>
        <v>1663563.5999999999</v>
      </c>
      <c r="E33" s="17">
        <f>SUM(E6+E18+E22+E26+E29+E31)</f>
        <v>196108.4</v>
      </c>
      <c r="F33" s="14">
        <f t="shared" si="0"/>
        <v>11.788452211866142</v>
      </c>
    </row>
  </sheetData>
  <sheetProtection/>
  <mergeCells count="10">
    <mergeCell ref="A1:F1"/>
    <mergeCell ref="F3:F4"/>
    <mergeCell ref="E2:F2"/>
    <mergeCell ref="B33:C33"/>
    <mergeCell ref="E3:E4"/>
    <mergeCell ref="D3:D4"/>
    <mergeCell ref="B3:B4"/>
    <mergeCell ref="A3:A4"/>
    <mergeCell ref="C3:C4"/>
    <mergeCell ref="A32:A33"/>
  </mergeCells>
  <printOptions/>
  <pageMargins left="0.7870297497245395" right="0.39351487486226977" top="0.39351487486226977" bottom="0.39351487486226977" header="0.19675743743113489" footer="0.19675743743113489"/>
  <pageSetup horizontalDpi="600" verticalDpi="600" orientation="portrait" paperSize="9" scale="77" r:id="rId1"/>
  <headerFooter alignWithMargins="0">
    <oddFooter>&amp;L17.05.2012 16:15&amp;RСтраница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D11" sqref="D11"/>
    </sheetView>
  </sheetViews>
  <sheetFormatPr defaultColWidth="9.33203125" defaultRowHeight="11.25"/>
  <cols>
    <col min="1" max="1" width="41.83203125" style="0" customWidth="1"/>
    <col min="2" max="2" width="6.66015625" style="0" customWidth="1"/>
    <col min="3" max="3" width="31" style="0" customWidth="1"/>
    <col min="4" max="5" width="17.83203125" style="0" customWidth="1"/>
    <col min="6" max="6" width="17.83203125" style="42" customWidth="1"/>
  </cols>
  <sheetData>
    <row r="1" spans="1:6" ht="33" customHeight="1">
      <c r="A1" s="117" t="s">
        <v>266</v>
      </c>
      <c r="B1" s="117"/>
      <c r="C1" s="117"/>
      <c r="D1" s="117"/>
      <c r="E1" s="117"/>
      <c r="F1" s="117"/>
    </row>
    <row r="2" spans="1:6" ht="9.75" customHeight="1">
      <c r="A2" s="1"/>
      <c r="B2" s="1"/>
      <c r="C2" s="1"/>
      <c r="D2" s="1"/>
      <c r="E2" s="1"/>
      <c r="F2" s="41"/>
    </row>
    <row r="3" spans="1:6" ht="43.5" customHeight="1">
      <c r="A3" s="63" t="s">
        <v>201</v>
      </c>
      <c r="B3" s="63" t="s">
        <v>208</v>
      </c>
      <c r="C3" s="63" t="s">
        <v>209</v>
      </c>
      <c r="D3" s="63" t="s">
        <v>150</v>
      </c>
      <c r="E3" s="63" t="s">
        <v>117</v>
      </c>
      <c r="F3" s="64" t="s">
        <v>315</v>
      </c>
    </row>
    <row r="4" spans="1:6" ht="14.25" customHeight="1">
      <c r="A4" s="69" t="s">
        <v>202</v>
      </c>
      <c r="B4" s="69" t="s">
        <v>203</v>
      </c>
      <c r="C4" s="69" t="s">
        <v>204</v>
      </c>
      <c r="D4" s="69" t="s">
        <v>205</v>
      </c>
      <c r="E4" s="69" t="s">
        <v>206</v>
      </c>
      <c r="F4" s="105" t="s">
        <v>207</v>
      </c>
    </row>
    <row r="5" spans="1:6" ht="14.25" customHeight="1">
      <c r="A5" s="101" t="s">
        <v>6</v>
      </c>
      <c r="B5" s="102" t="s">
        <v>7</v>
      </c>
      <c r="C5" s="102"/>
      <c r="D5" s="103" t="s">
        <v>143</v>
      </c>
      <c r="E5" s="68">
        <v>69498.5</v>
      </c>
      <c r="F5" s="104">
        <v>289</v>
      </c>
    </row>
    <row r="6" spans="1:6" ht="22.5" customHeight="1">
      <c r="A6" s="65" t="s">
        <v>210</v>
      </c>
      <c r="B6" s="66" t="s">
        <v>211</v>
      </c>
      <c r="C6" s="67" t="s">
        <v>212</v>
      </c>
      <c r="D6" s="68">
        <f>D7</f>
        <v>-50000</v>
      </c>
      <c r="E6" s="68">
        <v>-69498.5</v>
      </c>
      <c r="F6" s="99">
        <f>SUM(E6/D6*100)</f>
        <v>138.99699999999999</v>
      </c>
    </row>
    <row r="7" spans="1:6" ht="22.5" customHeight="1">
      <c r="A7" s="36" t="s">
        <v>272</v>
      </c>
      <c r="B7" s="37" t="s">
        <v>105</v>
      </c>
      <c r="C7" s="38" t="s">
        <v>215</v>
      </c>
      <c r="D7" s="40">
        <f>SUM(D8+D13+D15+D17+D24)</f>
        <v>-50000</v>
      </c>
      <c r="E7" s="40">
        <v>-80000</v>
      </c>
      <c r="F7" s="100">
        <f>SUM(E7/D7*100)</f>
        <v>160</v>
      </c>
    </row>
    <row r="8" spans="1:6" ht="22.5" customHeight="1">
      <c r="A8" s="36" t="s">
        <v>101</v>
      </c>
      <c r="B8" s="37" t="s">
        <v>105</v>
      </c>
      <c r="C8" s="38" t="s">
        <v>102</v>
      </c>
      <c r="D8" s="39">
        <f>SUM(D9+D11)</f>
        <v>-50000</v>
      </c>
      <c r="E8" s="40">
        <v>0</v>
      </c>
      <c r="F8" s="100">
        <f aca="true" t="shared" si="0" ref="F8:F33">E8/D8*100</f>
        <v>0</v>
      </c>
    </row>
    <row r="9" spans="1:6" ht="22.5" customHeight="1">
      <c r="A9" s="36" t="s">
        <v>273</v>
      </c>
      <c r="B9" s="37" t="s">
        <v>105</v>
      </c>
      <c r="C9" s="38" t="s">
        <v>103</v>
      </c>
      <c r="D9" s="39">
        <f>D10</f>
        <v>80000</v>
      </c>
      <c r="E9" s="39">
        <v>0</v>
      </c>
      <c r="F9" s="100">
        <f t="shared" si="0"/>
        <v>0</v>
      </c>
    </row>
    <row r="10" spans="1:6" ht="34.5" customHeight="1">
      <c r="A10" s="36" t="s">
        <v>104</v>
      </c>
      <c r="B10" s="37" t="s">
        <v>105</v>
      </c>
      <c r="C10" s="38" t="s">
        <v>106</v>
      </c>
      <c r="D10" s="39">
        <v>80000</v>
      </c>
      <c r="E10" s="39">
        <v>0</v>
      </c>
      <c r="F10" s="100">
        <f t="shared" si="0"/>
        <v>0</v>
      </c>
    </row>
    <row r="11" spans="1:6" ht="33" customHeight="1">
      <c r="A11" s="36" t="s">
        <v>107</v>
      </c>
      <c r="B11" s="37" t="s">
        <v>105</v>
      </c>
      <c r="C11" s="38" t="s">
        <v>108</v>
      </c>
      <c r="D11" s="39">
        <f>D12</f>
        <v>-130000</v>
      </c>
      <c r="E11" s="39">
        <v>-80000</v>
      </c>
      <c r="F11" s="100">
        <f t="shared" si="0"/>
        <v>61.53846153846154</v>
      </c>
    </row>
    <row r="12" spans="1:6" ht="35.25" customHeight="1">
      <c r="A12" s="36" t="s">
        <v>274</v>
      </c>
      <c r="B12" s="37" t="s">
        <v>105</v>
      </c>
      <c r="C12" s="38" t="s">
        <v>109</v>
      </c>
      <c r="D12" s="39">
        <v>-130000</v>
      </c>
      <c r="E12" s="39">
        <v>-80000</v>
      </c>
      <c r="F12" s="100">
        <f t="shared" si="0"/>
        <v>61.53846153846154</v>
      </c>
    </row>
    <row r="13" spans="1:6" ht="33.75" customHeight="1">
      <c r="A13" s="36" t="s">
        <v>275</v>
      </c>
      <c r="B13" s="37" t="s">
        <v>105</v>
      </c>
      <c r="C13" s="38" t="s">
        <v>110</v>
      </c>
      <c r="D13" s="39">
        <v>50000</v>
      </c>
      <c r="E13" s="70">
        <v>0</v>
      </c>
      <c r="F13" s="100">
        <f t="shared" si="0"/>
        <v>0</v>
      </c>
    </row>
    <row r="14" spans="1:6" ht="48" customHeight="1">
      <c r="A14" s="36" t="s">
        <v>111</v>
      </c>
      <c r="B14" s="37" t="s">
        <v>105</v>
      </c>
      <c r="C14" s="38" t="s">
        <v>260</v>
      </c>
      <c r="D14" s="39">
        <v>50000</v>
      </c>
      <c r="E14" s="70">
        <v>0</v>
      </c>
      <c r="F14" s="100">
        <f t="shared" si="0"/>
        <v>0</v>
      </c>
    </row>
    <row r="15" spans="1:6" ht="45.75" customHeight="1">
      <c r="A15" s="36" t="s">
        <v>112</v>
      </c>
      <c r="B15" s="37" t="s">
        <v>105</v>
      </c>
      <c r="C15" s="38" t="s">
        <v>113</v>
      </c>
      <c r="D15" s="39">
        <v>-50000</v>
      </c>
      <c r="E15" s="70">
        <v>0</v>
      </c>
      <c r="F15" s="100">
        <f t="shared" si="0"/>
        <v>0</v>
      </c>
    </row>
    <row r="16" spans="1:6" ht="46.5" customHeight="1">
      <c r="A16" s="36" t="s">
        <v>276</v>
      </c>
      <c r="B16" s="37" t="s">
        <v>105</v>
      </c>
      <c r="C16" s="38" t="s">
        <v>261</v>
      </c>
      <c r="D16" s="39">
        <v>-50000</v>
      </c>
      <c r="E16" s="70">
        <v>0</v>
      </c>
      <c r="F16" s="100">
        <f t="shared" si="0"/>
        <v>0</v>
      </c>
    </row>
    <row r="17" spans="1:6" ht="21.75" customHeight="1">
      <c r="A17" s="36" t="s">
        <v>277</v>
      </c>
      <c r="B17" s="37" t="s">
        <v>105</v>
      </c>
      <c r="C17" s="38" t="s">
        <v>114</v>
      </c>
      <c r="D17" s="39">
        <v>0</v>
      </c>
      <c r="E17" s="70">
        <v>0</v>
      </c>
      <c r="F17" s="100">
        <v>0</v>
      </c>
    </row>
    <row r="18" spans="1:6" ht="33" customHeight="1">
      <c r="A18" s="36" t="s">
        <v>278</v>
      </c>
      <c r="B18" s="37" t="s">
        <v>105</v>
      </c>
      <c r="C18" s="38" t="s">
        <v>118</v>
      </c>
      <c r="D18" s="39">
        <v>0</v>
      </c>
      <c r="E18" s="70">
        <v>0</v>
      </c>
      <c r="F18" s="100">
        <v>0</v>
      </c>
    </row>
    <row r="19" spans="1:6" ht="50.25" customHeight="1">
      <c r="A19" s="36" t="s">
        <v>310</v>
      </c>
      <c r="B19" s="37" t="s">
        <v>105</v>
      </c>
      <c r="C19" s="38" t="s">
        <v>172</v>
      </c>
      <c r="D19" s="39">
        <v>1500</v>
      </c>
      <c r="E19" s="70">
        <v>0</v>
      </c>
      <c r="F19" s="100">
        <f t="shared" si="0"/>
        <v>0</v>
      </c>
    </row>
    <row r="20" spans="1:6" ht="46.5" customHeight="1">
      <c r="A20" s="36" t="s">
        <v>311</v>
      </c>
      <c r="B20" s="37" t="s">
        <v>105</v>
      </c>
      <c r="C20" s="38" t="s">
        <v>119</v>
      </c>
      <c r="D20" s="39">
        <v>1500</v>
      </c>
      <c r="E20" s="70">
        <v>0</v>
      </c>
      <c r="F20" s="100">
        <f t="shared" si="0"/>
        <v>0</v>
      </c>
    </row>
    <row r="21" spans="1:6" ht="29.25" customHeight="1">
      <c r="A21" s="36" t="s">
        <v>312</v>
      </c>
      <c r="B21" s="37" t="s">
        <v>105</v>
      </c>
      <c r="C21" s="38" t="s">
        <v>174</v>
      </c>
      <c r="D21" s="39">
        <v>-1500</v>
      </c>
      <c r="E21" s="70">
        <v>0</v>
      </c>
      <c r="F21" s="100">
        <f t="shared" si="0"/>
        <v>0</v>
      </c>
    </row>
    <row r="22" spans="1:6" ht="45.75" customHeight="1">
      <c r="A22" s="36" t="s">
        <v>313</v>
      </c>
      <c r="B22" s="37" t="s">
        <v>105</v>
      </c>
      <c r="C22" s="38" t="s">
        <v>173</v>
      </c>
      <c r="D22" s="39">
        <v>-1500</v>
      </c>
      <c r="E22" s="70">
        <v>0</v>
      </c>
      <c r="F22" s="100"/>
    </row>
    <row r="23" spans="1:8" ht="55.5" customHeight="1">
      <c r="A23" s="36" t="s">
        <v>314</v>
      </c>
      <c r="B23" s="37" t="s">
        <v>105</v>
      </c>
      <c r="C23" s="38" t="s">
        <v>38</v>
      </c>
      <c r="D23" s="39">
        <v>-1500</v>
      </c>
      <c r="E23" s="70">
        <v>0</v>
      </c>
      <c r="F23" s="100">
        <f t="shared" si="0"/>
        <v>0</v>
      </c>
      <c r="H23" s="55"/>
    </row>
    <row r="24" spans="1:6" ht="22.5" customHeight="1">
      <c r="A24" s="36" t="s">
        <v>213</v>
      </c>
      <c r="B24" s="37" t="s">
        <v>214</v>
      </c>
      <c r="C24" s="38" t="s">
        <v>215</v>
      </c>
      <c r="D24" s="39">
        <f>D25</f>
        <v>0</v>
      </c>
      <c r="E24" s="39">
        <v>10501.5</v>
      </c>
      <c r="F24" s="100">
        <v>0</v>
      </c>
    </row>
    <row r="25" spans="1:6" ht="22.5" customHeight="1">
      <c r="A25" s="36" t="s">
        <v>213</v>
      </c>
      <c r="B25" s="37" t="s">
        <v>214</v>
      </c>
      <c r="C25" s="38" t="s">
        <v>216</v>
      </c>
      <c r="D25" s="39">
        <f>SUM(D26+D30)</f>
        <v>0</v>
      </c>
      <c r="E25" s="39">
        <v>10501.5</v>
      </c>
      <c r="F25" s="100">
        <v>0</v>
      </c>
    </row>
    <row r="26" spans="1:6" ht="22.5" customHeight="1">
      <c r="A26" s="36" t="s">
        <v>217</v>
      </c>
      <c r="B26" s="37" t="s">
        <v>218</v>
      </c>
      <c r="C26" s="38" t="s">
        <v>219</v>
      </c>
      <c r="D26" s="39">
        <f>D27</f>
        <v>-1845063.6</v>
      </c>
      <c r="E26" s="39">
        <v>-265639.8</v>
      </c>
      <c r="F26" s="100">
        <f t="shared" si="0"/>
        <v>14.39732484018437</v>
      </c>
    </row>
    <row r="27" spans="1:6" ht="22.5" customHeight="1">
      <c r="A27" s="36" t="s">
        <v>220</v>
      </c>
      <c r="B27" s="37" t="s">
        <v>218</v>
      </c>
      <c r="C27" s="38" t="s">
        <v>221</v>
      </c>
      <c r="D27" s="39">
        <f>D28</f>
        <v>-1845063.6</v>
      </c>
      <c r="E27" s="39">
        <v>-265639.8</v>
      </c>
      <c r="F27" s="100">
        <f t="shared" si="0"/>
        <v>14.39732484018437</v>
      </c>
    </row>
    <row r="28" spans="1:6" ht="24.75" customHeight="1">
      <c r="A28" s="36" t="s">
        <v>222</v>
      </c>
      <c r="B28" s="37" t="s">
        <v>218</v>
      </c>
      <c r="C28" s="38" t="s">
        <v>223</v>
      </c>
      <c r="D28" s="39">
        <f>D29</f>
        <v>-1845063.6</v>
      </c>
      <c r="E28" s="39">
        <v>-265639.8</v>
      </c>
      <c r="F28" s="100">
        <f t="shared" si="0"/>
        <v>14.39732484018437</v>
      </c>
    </row>
    <row r="29" spans="1:6" ht="22.5" customHeight="1">
      <c r="A29" s="36" t="s">
        <v>224</v>
      </c>
      <c r="B29" s="37" t="s">
        <v>218</v>
      </c>
      <c r="C29" s="38" t="s">
        <v>225</v>
      </c>
      <c r="D29" s="39">
        <v>-1845063.6</v>
      </c>
      <c r="E29" s="39">
        <v>-265639.8</v>
      </c>
      <c r="F29" s="100">
        <f t="shared" si="0"/>
        <v>14.39732484018437</v>
      </c>
    </row>
    <row r="30" spans="1:6" ht="22.5" customHeight="1">
      <c r="A30" s="36" t="s">
        <v>226</v>
      </c>
      <c r="B30" s="37" t="s">
        <v>227</v>
      </c>
      <c r="C30" s="38" t="s">
        <v>228</v>
      </c>
      <c r="D30" s="39">
        <f>D31</f>
        <v>1845063.6</v>
      </c>
      <c r="E30" s="39">
        <v>276141.3</v>
      </c>
      <c r="F30" s="100">
        <f t="shared" si="0"/>
        <v>14.966492211975782</v>
      </c>
    </row>
    <row r="31" spans="1:6" ht="22.5" customHeight="1">
      <c r="A31" s="36" t="s">
        <v>229</v>
      </c>
      <c r="B31" s="37" t="s">
        <v>227</v>
      </c>
      <c r="C31" s="38" t="s">
        <v>230</v>
      </c>
      <c r="D31" s="39">
        <f>D32</f>
        <v>1845063.6</v>
      </c>
      <c r="E31" s="39">
        <v>276141.3</v>
      </c>
      <c r="F31" s="100">
        <f t="shared" si="0"/>
        <v>14.966492211975782</v>
      </c>
    </row>
    <row r="32" spans="1:6" ht="21.75" customHeight="1">
      <c r="A32" s="36" t="s">
        <v>231</v>
      </c>
      <c r="B32" s="37" t="s">
        <v>227</v>
      </c>
      <c r="C32" s="38" t="s">
        <v>232</v>
      </c>
      <c r="D32" s="39">
        <f>D33</f>
        <v>1845063.6</v>
      </c>
      <c r="E32" s="39">
        <v>276141.3</v>
      </c>
      <c r="F32" s="100">
        <f t="shared" si="0"/>
        <v>14.966492211975782</v>
      </c>
    </row>
    <row r="33" spans="1:6" ht="22.5">
      <c r="A33" s="36" t="s">
        <v>233</v>
      </c>
      <c r="B33" s="37" t="s">
        <v>227</v>
      </c>
      <c r="C33" s="38" t="s">
        <v>234</v>
      </c>
      <c r="D33" s="39">
        <v>1845063.6</v>
      </c>
      <c r="E33" s="39">
        <v>276141.3</v>
      </c>
      <c r="F33" s="100">
        <f t="shared" si="0"/>
        <v>14.966492211975782</v>
      </c>
    </row>
    <row r="34" ht="11.25">
      <c r="D34" s="79"/>
    </row>
    <row r="40" spans="4:6" ht="11.25">
      <c r="D40" s="60"/>
      <c r="E40" s="61"/>
      <c r="F40" s="62"/>
    </row>
  </sheetData>
  <sheetProtection/>
  <mergeCells count="1">
    <mergeCell ref="A1:F1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scale="83" r:id="rId1"/>
  <headerFooter alignWithMargins="0">
    <oddFooter>&amp;L26.03.2012 12:12 MEV&amp;RСтраница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МФМО пользователь</cp:lastModifiedBy>
  <cp:lastPrinted>2014-03-18T06:01:29Z</cp:lastPrinted>
  <dcterms:created xsi:type="dcterms:W3CDTF">2012-03-26T08:12:23Z</dcterms:created>
  <dcterms:modified xsi:type="dcterms:W3CDTF">2014-03-18T06:16:59Z</dcterms:modified>
  <cp:category/>
  <cp:version/>
  <cp:contentType/>
  <cp:contentStatus/>
</cp:coreProperties>
</file>