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0" windowHeight="12495"/>
  </bookViews>
  <sheets>
    <sheet name="Базовый вариант (2)" sheetId="2" r:id="rId1"/>
  </sheets>
  <externalReferences>
    <externalReference r:id="rId2"/>
  </externalReferences>
  <definedNames>
    <definedName name="_xlnm.Print_Area" localSheetId="0">'Базовый вариант (2)'!$A$1:$R$30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/>
  <c r="G29"/>
  <c r="F29"/>
  <c r="R29"/>
  <c r="Q29"/>
  <c r="P29"/>
  <c r="O29"/>
  <c r="N29"/>
  <c r="M29"/>
  <c r="L29"/>
  <c r="K29"/>
  <c r="J29"/>
  <c r="I29"/>
  <c r="F8" l="1"/>
  <c r="N24"/>
  <c r="O26"/>
  <c r="O25"/>
  <c r="O24"/>
  <c r="O23"/>
  <c r="O22"/>
  <c r="O21"/>
  <c r="O20"/>
  <c r="O19"/>
  <c r="O18"/>
  <c r="O17"/>
  <c r="O16"/>
  <c r="O15"/>
  <c r="O14"/>
  <c r="O13"/>
  <c r="N26"/>
  <c r="N25"/>
  <c r="N23"/>
  <c r="N22"/>
  <c r="N21"/>
  <c r="N20"/>
  <c r="N19"/>
  <c r="N18"/>
  <c r="N17"/>
  <c r="N16"/>
  <c r="N15"/>
  <c r="N14"/>
  <c r="N13"/>
  <c r="M11" l="1"/>
  <c r="M27" s="1"/>
  <c r="M6"/>
  <c r="L27" l="1"/>
  <c r="L11"/>
  <c r="L6"/>
  <c r="P13"/>
  <c r="P14"/>
  <c r="P15"/>
  <c r="P16"/>
  <c r="P17"/>
  <c r="P18"/>
  <c r="P19"/>
  <c r="P20"/>
  <c r="P22"/>
  <c r="P23"/>
  <c r="P24"/>
  <c r="P25"/>
  <c r="P26"/>
  <c r="O11"/>
  <c r="I24"/>
  <c r="J24" s="1"/>
  <c r="R24" s="1"/>
  <c r="Q24"/>
  <c r="I8" l="1"/>
  <c r="J8" s="1"/>
  <c r="K6" l="1"/>
  <c r="H6"/>
  <c r="K27" l="1"/>
  <c r="K11"/>
  <c r="C27" l="1"/>
  <c r="E29" l="1"/>
  <c r="D29"/>
  <c r="C29"/>
  <c r="I9" l="1"/>
  <c r="J9" s="1"/>
  <c r="R9" s="1"/>
  <c r="I26"/>
  <c r="J26" s="1"/>
  <c r="R26" s="1"/>
  <c r="I25"/>
  <c r="J25" s="1"/>
  <c r="R25" s="1"/>
  <c r="I23"/>
  <c r="J23" s="1"/>
  <c r="R23" s="1"/>
  <c r="H21"/>
  <c r="I20"/>
  <c r="J20" s="1"/>
  <c r="R20" s="1"/>
  <c r="I19"/>
  <c r="J19" s="1"/>
  <c r="R19" s="1"/>
  <c r="I17"/>
  <c r="J17" s="1"/>
  <c r="R17" s="1"/>
  <c r="I16"/>
  <c r="J16" s="1"/>
  <c r="R16" s="1"/>
  <c r="I15"/>
  <c r="J15" s="1"/>
  <c r="R15" s="1"/>
  <c r="I13"/>
  <c r="J13" s="1"/>
  <c r="R13" s="1"/>
  <c r="I10"/>
  <c r="J10" s="1"/>
  <c r="R10" s="1"/>
  <c r="P9"/>
  <c r="P8"/>
  <c r="G11"/>
  <c r="F11"/>
  <c r="E11"/>
  <c r="D11"/>
  <c r="C11"/>
  <c r="O10"/>
  <c r="N10"/>
  <c r="O9"/>
  <c r="O8"/>
  <c r="G6"/>
  <c r="E6"/>
  <c r="D6"/>
  <c r="C6"/>
  <c r="I21" l="1"/>
  <c r="J21" s="1"/>
  <c r="R21" s="1"/>
  <c r="H11"/>
  <c r="I11" s="1"/>
  <c r="J11" s="1"/>
  <c r="P21"/>
  <c r="P11" s="1"/>
  <c r="P6"/>
  <c r="Q16"/>
  <c r="Q20"/>
  <c r="I22"/>
  <c r="J22" s="1"/>
  <c r="R22" s="1"/>
  <c r="Q25"/>
  <c r="P10"/>
  <c r="Q9"/>
  <c r="Q22"/>
  <c r="Q17"/>
  <c r="Q21"/>
  <c r="O6"/>
  <c r="I14"/>
  <c r="G27"/>
  <c r="O27" s="1"/>
  <c r="I18"/>
  <c r="Q10"/>
  <c r="Q15"/>
  <c r="Q19"/>
  <c r="Q23"/>
  <c r="Q13"/>
  <c r="Q26"/>
  <c r="D27"/>
  <c r="N11"/>
  <c r="E27"/>
  <c r="Q8" l="1"/>
  <c r="Q6" s="1"/>
  <c r="J14"/>
  <c r="R14" s="1"/>
  <c r="R11" s="1"/>
  <c r="Q14"/>
  <c r="Q11" s="1"/>
  <c r="J18"/>
  <c r="R18" s="1"/>
  <c r="Q18"/>
  <c r="I6"/>
  <c r="H27"/>
  <c r="P27" s="1"/>
  <c r="R8" l="1"/>
  <c r="R6" s="1"/>
  <c r="J6"/>
  <c r="I27"/>
  <c r="Q27" s="1"/>
  <c r="J27" l="1"/>
  <c r="R27" s="1"/>
  <c r="F6" l="1"/>
  <c r="F27" s="1"/>
  <c r="N8"/>
  <c r="N9" l="1"/>
  <c r="N6" s="1"/>
  <c r="N27" s="1"/>
</calcChain>
</file>

<file path=xl/sharedStrings.xml><?xml version="1.0" encoding="utf-8"?>
<sst xmlns="http://schemas.openxmlformats.org/spreadsheetml/2006/main" count="70" uniqueCount="41">
  <si>
    <t>Показатель</t>
  </si>
  <si>
    <t>Единица измерения</t>
  </si>
  <si>
    <t>2019 год</t>
  </si>
  <si>
    <t>2020 год</t>
  </si>
  <si>
    <t>2021 год</t>
  </si>
  <si>
    <t>2022 год</t>
  </si>
  <si>
    <t>Доходы, всего</t>
  </si>
  <si>
    <t>в том числе:</t>
  </si>
  <si>
    <t>налоговые доходы</t>
  </si>
  <si>
    <t>неналоговые доходы</t>
  </si>
  <si>
    <t>безвозмездные поступления, всего</t>
  </si>
  <si>
    <t>Расходы, всего</t>
  </si>
  <si>
    <t>в том числе*: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</si>
  <si>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</si>
  <si>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</si>
  <si>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</si>
  <si>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</si>
  <si>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</si>
  <si>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</si>
  <si>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</si>
  <si>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</si>
  <si>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</si>
  <si>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</si>
  <si>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</si>
  <si>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</si>
  <si>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ПРОФИЦИТ БЮДЖЕТА (со знаком "плюс")
ДЕФИЦИТ БЮДЖЕТА (со знаком "минус")</t>
  </si>
  <si>
    <t>Государственный и муниципальный долг</t>
  </si>
  <si>
    <t>процентов</t>
  </si>
  <si>
    <t>Х</t>
  </si>
  <si>
    <t>тыс.руб.</t>
  </si>
  <si>
    <t>ПРОГНОЗ
основных характеристик бюджета городского округа Кашира  Московской области на долгосрочный период</t>
  </si>
  <si>
    <t>Отношение объёма муниципального долга городского округа Кашира к общему годовому объёму доходов бюджета городского округа Кашира без учёта объёма безвозмездных поступлений</t>
  </si>
  <si>
    <t>Отношение объёма расходов на обслуживание  муниципального долга городского округа Кашира к объёму расходов бюджета городского округа Кашира (за исключением расходов, которые осуществляются за счёт субвенций )</t>
  </si>
  <si>
    <t>Целевой</t>
  </si>
  <si>
    <t>условно-утвержденные расходы</t>
  </si>
  <si>
    <t xml:space="preserve"> Базовый вариант</t>
  </si>
  <si>
    <t>2023 год</t>
  </si>
  <si>
    <t>2024 год</t>
  </si>
  <si>
    <t>2025 год</t>
  </si>
  <si>
    <t>2026 год</t>
  </si>
  <si>
    <t>средства массовой информации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</si>
</sst>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 indent="1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 indent="2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/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4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9\&#1073;&#1102;&#1076;&#1078;&#1077;&#1090;\&#1080;&#1089;&#1087;&#1086;&#1083;&#1085;&#1077;&#1085;&#1080;&#1077;\&#1075;&#1086;&#1076;\&#1086;&#1090;&#1095;&#1077;&#1090;%202019\&#1055;&#1088;&#1080;&#1083;&#1086;&#1078;&#1077;&#1085;&#1080;&#1077;%202%20&#1056;&#1072;&#1089;&#1093;&#1086;&#1076;&#1099;%20&#1087;&#1086;%20&#1092;&#1091;&#1085;&#1082;&#1094;&#1080;&#1086;&#1085;&#1072;&#1083;&#1100;&#1085;&#1086;&#1081;%20&#1089;&#1090;&#1088;&#1091;&#1082;%202019%20&#1075;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Лист1"/>
    </sheetNames>
    <sheetDataSet>
      <sheetData sheetId="0">
        <row r="1413">
          <cell r="L141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showGridLines="0" tabSelected="1" zoomScaleNormal="100" zoomScaleSheetLayoutView="75" workbookViewId="0">
      <pane ySplit="5" topLeftCell="A6" activePane="bottomLeft" state="frozen"/>
      <selection pane="bottomLeft" sqref="A1:R1"/>
    </sheetView>
  </sheetViews>
  <sheetFormatPr defaultColWidth="8.5703125" defaultRowHeight="15"/>
  <cols>
    <col min="1" max="1" width="28.7109375" style="1" customWidth="1"/>
    <col min="2" max="2" width="10.140625" style="2" customWidth="1"/>
    <col min="3" max="3" width="13.42578125" style="3" customWidth="1"/>
    <col min="4" max="4" width="13.42578125" style="28" customWidth="1"/>
    <col min="5" max="5" width="13.28515625" style="28" customWidth="1"/>
    <col min="6" max="10" width="12.42578125" style="28" customWidth="1"/>
    <col min="11" max="12" width="13.42578125" style="28" customWidth="1"/>
    <col min="13" max="13" width="13.28515625" style="28" customWidth="1"/>
    <col min="14" max="15" width="11.42578125" style="28" customWidth="1"/>
    <col min="16" max="16" width="12.140625" style="28" customWidth="1"/>
    <col min="17" max="17" width="11.5703125" style="3" customWidth="1"/>
    <col min="18" max="18" width="11.7109375" style="3" customWidth="1"/>
    <col min="19" max="19" width="8.5703125" style="3"/>
    <col min="20" max="16384" width="8.5703125" style="1"/>
  </cols>
  <sheetData>
    <row r="1" spans="1:18" s="3" customFormat="1" ht="69.599999999999994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3" customFormat="1" ht="12" hidden="1" customHeight="1">
      <c r="A2" s="17"/>
      <c r="B2" s="17"/>
      <c r="C2" s="17"/>
      <c r="D2" s="22"/>
      <c r="E2" s="22"/>
      <c r="F2" s="22">
        <v>5</v>
      </c>
      <c r="G2" s="22"/>
      <c r="H2" s="22"/>
      <c r="I2" s="22"/>
      <c r="J2" s="22"/>
      <c r="K2" s="22"/>
      <c r="L2" s="22"/>
      <c r="M2" s="22"/>
      <c r="N2" s="28">
        <v>1.07</v>
      </c>
      <c r="O2" s="28">
        <v>1.07</v>
      </c>
      <c r="P2" s="28"/>
    </row>
    <row r="3" spans="1:18" s="3" customFormat="1" ht="14.45" customHeight="1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39" t="s">
        <v>33</v>
      </c>
      <c r="L3" s="39"/>
      <c r="M3" s="39"/>
      <c r="N3" s="39"/>
      <c r="O3" s="39"/>
      <c r="P3" s="39"/>
      <c r="Q3" s="39"/>
      <c r="R3" s="39"/>
    </row>
    <row r="4" spans="1:18" s="3" customFormat="1" ht="14.1" customHeight="1">
      <c r="A4" s="40" t="s">
        <v>0</v>
      </c>
      <c r="B4" s="40" t="s">
        <v>1</v>
      </c>
      <c r="C4" s="37" t="s">
        <v>2</v>
      </c>
      <c r="D4" s="36" t="s">
        <v>3</v>
      </c>
      <c r="E4" s="36" t="s">
        <v>4</v>
      </c>
      <c r="F4" s="36" t="s">
        <v>5</v>
      </c>
      <c r="G4" s="36" t="s">
        <v>36</v>
      </c>
      <c r="H4" s="36" t="s">
        <v>37</v>
      </c>
      <c r="I4" s="36" t="s">
        <v>38</v>
      </c>
      <c r="J4" s="36" t="s">
        <v>39</v>
      </c>
      <c r="K4" s="36" t="s">
        <v>2</v>
      </c>
      <c r="L4" s="36" t="s">
        <v>3</v>
      </c>
      <c r="M4" s="36" t="s">
        <v>4</v>
      </c>
      <c r="N4" s="36" t="s">
        <v>5</v>
      </c>
      <c r="O4" s="36" t="s">
        <v>36</v>
      </c>
      <c r="P4" s="36" t="s">
        <v>37</v>
      </c>
      <c r="Q4" s="37" t="s">
        <v>38</v>
      </c>
      <c r="R4" s="37" t="s">
        <v>39</v>
      </c>
    </row>
    <row r="5" spans="1:18" s="3" customFormat="1">
      <c r="A5" s="40"/>
      <c r="B5" s="40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7"/>
    </row>
    <row r="6" spans="1:18" s="3" customFormat="1">
      <c r="A6" s="4" t="s">
        <v>6</v>
      </c>
      <c r="B6" s="5" t="s">
        <v>29</v>
      </c>
      <c r="C6" s="6">
        <f t="shared" ref="C6" si="0">SUM(C8:C10)</f>
        <v>4174076.3000000003</v>
      </c>
      <c r="D6" s="23">
        <f>SUM(D8:D10)</f>
        <v>3516359.7</v>
      </c>
      <c r="E6" s="23">
        <f t="shared" ref="E6:R6" si="1">SUM(E8:E10)</f>
        <v>3130955.4000000004</v>
      </c>
      <c r="F6" s="23">
        <f t="shared" si="1"/>
        <v>3692502.4000000004</v>
      </c>
      <c r="G6" s="23">
        <f t="shared" si="1"/>
        <v>3713921.1</v>
      </c>
      <c r="H6" s="23">
        <f t="shared" si="1"/>
        <v>3183207.0999999996</v>
      </c>
      <c r="I6" s="23">
        <f>H6*1.01</f>
        <v>3215039.1709999996</v>
      </c>
      <c r="J6" s="23">
        <f>I6*1.01</f>
        <v>3247189.5627099997</v>
      </c>
      <c r="K6" s="23">
        <f t="shared" ref="K6" si="2">SUM(K8:K10)</f>
        <v>4174076.3000000003</v>
      </c>
      <c r="L6" s="23">
        <f>SUM(L8:L10)</f>
        <v>3516359.7</v>
      </c>
      <c r="M6" s="23">
        <f t="shared" ref="M6" si="3">SUM(M8:M10)</f>
        <v>3130955.4000000004</v>
      </c>
      <c r="N6" s="23">
        <f t="shared" ref="N6" si="4">SUM(N8:N10)</f>
        <v>3877127.5200000005</v>
      </c>
      <c r="O6" s="23">
        <f t="shared" si="1"/>
        <v>3899617.1550000003</v>
      </c>
      <c r="P6" s="23">
        <f t="shared" si="1"/>
        <v>3342367.4550000001</v>
      </c>
      <c r="Q6" s="6">
        <f t="shared" si="1"/>
        <v>3375791.1295500002</v>
      </c>
      <c r="R6" s="6">
        <f t="shared" si="1"/>
        <v>3409549.0408455003</v>
      </c>
    </row>
    <row r="7" spans="1:18" s="3" customFormat="1">
      <c r="A7" s="7" t="s">
        <v>7</v>
      </c>
      <c r="B7" s="5"/>
      <c r="C7" s="8"/>
      <c r="D7" s="24"/>
      <c r="E7" s="24"/>
      <c r="F7" s="24"/>
      <c r="G7" s="24"/>
      <c r="H7" s="24"/>
      <c r="I7" s="24"/>
      <c r="J7" s="24"/>
      <c r="K7" s="24"/>
      <c r="L7" s="24"/>
      <c r="M7" s="24"/>
      <c r="N7" s="30"/>
      <c r="O7" s="30"/>
      <c r="P7" s="31"/>
      <c r="Q7" s="18"/>
      <c r="R7" s="18"/>
    </row>
    <row r="8" spans="1:18" s="3" customFormat="1">
      <c r="A8" s="9" t="s">
        <v>8</v>
      </c>
      <c r="B8" s="5" t="s">
        <v>29</v>
      </c>
      <c r="C8" s="8">
        <v>1597780.1</v>
      </c>
      <c r="D8" s="24">
        <v>1603934.7</v>
      </c>
      <c r="E8" s="24">
        <v>1585968.6</v>
      </c>
      <c r="F8" s="24">
        <f>1993242.3-120457</f>
        <v>1872785.3</v>
      </c>
      <c r="G8" s="24">
        <v>1859745.3</v>
      </c>
      <c r="H8" s="24">
        <v>1748894.7</v>
      </c>
      <c r="I8" s="24">
        <f>H8*1.01</f>
        <v>1766383.6469999999</v>
      </c>
      <c r="J8" s="24">
        <f t="shared" ref="I8:J11" si="5">I8*1.01</f>
        <v>1784047.4834699999</v>
      </c>
      <c r="K8" s="24">
        <v>1597780.1</v>
      </c>
      <c r="L8" s="24">
        <v>1603934.7</v>
      </c>
      <c r="M8" s="24">
        <v>1585968.6</v>
      </c>
      <c r="N8" s="24">
        <f t="shared" ref="N8:O10" si="6">F8*1.05</f>
        <v>1966424.5650000002</v>
      </c>
      <c r="O8" s="24">
        <f t="shared" si="6"/>
        <v>1952732.5650000002</v>
      </c>
      <c r="P8" s="32">
        <f t="shared" ref="P8:P27" si="7">H8*1.05</f>
        <v>1836339.4350000001</v>
      </c>
      <c r="Q8" s="19">
        <f>I8*1.05</f>
        <v>1854702.82935</v>
      </c>
      <c r="R8" s="19">
        <f>J8*1.05</f>
        <v>1873249.8576435</v>
      </c>
    </row>
    <row r="9" spans="1:18" s="3" customFormat="1">
      <c r="A9" s="9" t="s">
        <v>9</v>
      </c>
      <c r="B9" s="5" t="s">
        <v>29</v>
      </c>
      <c r="C9" s="8">
        <v>257203.1</v>
      </c>
      <c r="D9" s="24">
        <v>130047.6</v>
      </c>
      <c r="E9" s="24">
        <v>119695.1</v>
      </c>
      <c r="F9" s="24">
        <v>120457</v>
      </c>
      <c r="G9" s="24">
        <v>122232.5</v>
      </c>
      <c r="H9" s="24">
        <v>122798</v>
      </c>
      <c r="I9" s="24">
        <f t="shared" si="5"/>
        <v>124025.98</v>
      </c>
      <c r="J9" s="24">
        <f t="shared" si="5"/>
        <v>125266.2398</v>
      </c>
      <c r="K9" s="24">
        <v>257203.1</v>
      </c>
      <c r="L9" s="24">
        <v>130047.6</v>
      </c>
      <c r="M9" s="24">
        <v>119695.1</v>
      </c>
      <c r="N9" s="24">
        <f t="shared" si="6"/>
        <v>126479.85</v>
      </c>
      <c r="O9" s="24">
        <f t="shared" si="6"/>
        <v>128344.125</v>
      </c>
      <c r="P9" s="32">
        <f t="shared" si="7"/>
        <v>128937.90000000001</v>
      </c>
      <c r="Q9" s="19">
        <f t="shared" ref="Q9:Q27" si="8">I9*1.05</f>
        <v>130227.27899999999</v>
      </c>
      <c r="R9" s="19">
        <f t="shared" ref="R9:R27" si="9">J9*1.05</f>
        <v>131529.55179</v>
      </c>
    </row>
    <row r="10" spans="1:18" s="3" customFormat="1" ht="30">
      <c r="A10" s="9" t="s">
        <v>10</v>
      </c>
      <c r="B10" s="5" t="s">
        <v>29</v>
      </c>
      <c r="C10" s="8">
        <v>2319093.1</v>
      </c>
      <c r="D10" s="24">
        <v>1782377.4</v>
      </c>
      <c r="E10" s="24">
        <v>1425291.7</v>
      </c>
      <c r="F10" s="24">
        <v>1699260.1</v>
      </c>
      <c r="G10" s="24">
        <v>1731943.3</v>
      </c>
      <c r="H10" s="24">
        <v>1311514.3999999999</v>
      </c>
      <c r="I10" s="24">
        <f t="shared" si="5"/>
        <v>1324629.544</v>
      </c>
      <c r="J10" s="24">
        <f t="shared" si="5"/>
        <v>1337875.83944</v>
      </c>
      <c r="K10" s="24">
        <v>2319093.1</v>
      </c>
      <c r="L10" s="24">
        <v>1782377.4</v>
      </c>
      <c r="M10" s="24">
        <v>1425291.7</v>
      </c>
      <c r="N10" s="24">
        <f t="shared" si="6"/>
        <v>1784223.1050000002</v>
      </c>
      <c r="O10" s="24">
        <f t="shared" si="6"/>
        <v>1818540.4650000001</v>
      </c>
      <c r="P10" s="32">
        <f t="shared" si="7"/>
        <v>1377090.1199999999</v>
      </c>
      <c r="Q10" s="19">
        <f t="shared" si="8"/>
        <v>1390861.0212000001</v>
      </c>
      <c r="R10" s="19">
        <f t="shared" si="9"/>
        <v>1404769.6314120002</v>
      </c>
    </row>
    <row r="11" spans="1:18" s="3" customFormat="1">
      <c r="A11" s="4" t="s">
        <v>11</v>
      </c>
      <c r="B11" s="5" t="s">
        <v>29</v>
      </c>
      <c r="C11" s="10">
        <f>SUM(C13:C25)</f>
        <v>4289171.4000000004</v>
      </c>
      <c r="D11" s="25">
        <f>SUM(D13:D26)</f>
        <v>3516514.7</v>
      </c>
      <c r="E11" s="25">
        <f>SUM(E13:E26)</f>
        <v>3384299.3</v>
      </c>
      <c r="F11" s="25">
        <f>SUM(F13:F26)</f>
        <v>3736902.4000000004</v>
      </c>
      <c r="G11" s="25">
        <f>SUM(G13:G26)</f>
        <v>3733921.0999999996</v>
      </c>
      <c r="H11" s="25">
        <f>SUM(H13:H26)</f>
        <v>3223207.1</v>
      </c>
      <c r="I11" s="23">
        <f t="shared" si="5"/>
        <v>3255439.1710000001</v>
      </c>
      <c r="J11" s="23">
        <f t="shared" si="5"/>
        <v>3287993.5627100002</v>
      </c>
      <c r="K11" s="25">
        <f>SUM(K13:K25)</f>
        <v>4289171.4000000004</v>
      </c>
      <c r="L11" s="25">
        <f>SUM(L13:L26)</f>
        <v>3516514.7</v>
      </c>
      <c r="M11" s="25">
        <f>SUM(M13:M26)</f>
        <v>3384299.3</v>
      </c>
      <c r="N11" s="25">
        <f t="shared" ref="N11:R11" si="10">SUM(N13:N25)</f>
        <v>3923747.52</v>
      </c>
      <c r="O11" s="25">
        <f t="shared" si="10"/>
        <v>3867067.1550000003</v>
      </c>
      <c r="P11" s="25">
        <f t="shared" si="10"/>
        <v>3283567.4550000005</v>
      </c>
      <c r="Q11" s="10">
        <f t="shared" si="10"/>
        <v>3316403.1295500002</v>
      </c>
      <c r="R11" s="10">
        <f t="shared" si="10"/>
        <v>3349567.1608455004</v>
      </c>
    </row>
    <row r="12" spans="1:18" s="3" customFormat="1">
      <c r="A12" s="7" t="s">
        <v>12</v>
      </c>
      <c r="B12" s="5"/>
      <c r="C12" s="11"/>
      <c r="D12" s="26"/>
      <c r="E12" s="26"/>
      <c r="F12" s="26"/>
      <c r="G12" s="26"/>
      <c r="H12" s="26"/>
      <c r="I12" s="26"/>
      <c r="J12" s="24"/>
      <c r="K12" s="26"/>
      <c r="L12" s="26"/>
      <c r="M12" s="26"/>
      <c r="N12" s="33"/>
      <c r="O12" s="33"/>
      <c r="P12" s="32"/>
      <c r="Q12" s="19"/>
      <c r="R12" s="19"/>
    </row>
    <row r="13" spans="1:18" s="3" customFormat="1" ht="30" customHeight="1">
      <c r="A13" s="14" t="s">
        <v>13</v>
      </c>
      <c r="B13" s="5" t="s">
        <v>29</v>
      </c>
      <c r="C13" s="13">
        <v>408303.7</v>
      </c>
      <c r="D13" s="26">
        <v>423830.1</v>
      </c>
      <c r="E13" s="26">
        <v>495402.4</v>
      </c>
      <c r="F13" s="26">
        <v>471725.3</v>
      </c>
      <c r="G13" s="26">
        <v>470606.8</v>
      </c>
      <c r="H13" s="24">
        <v>470581.8</v>
      </c>
      <c r="I13" s="24">
        <f t="shared" ref="H13:I26" si="11">H13*1.01</f>
        <v>475287.61800000002</v>
      </c>
      <c r="J13" s="24">
        <f t="shared" ref="J13:J26" si="12">I13*1.01</f>
        <v>480040.49418000004</v>
      </c>
      <c r="K13" s="34">
        <v>408303.7</v>
      </c>
      <c r="L13" s="26">
        <v>423830.1</v>
      </c>
      <c r="M13" s="26">
        <v>495402.4</v>
      </c>
      <c r="N13" s="24">
        <f t="shared" ref="N13:O26" si="13">F13*1.05</f>
        <v>495311.565</v>
      </c>
      <c r="O13" s="24">
        <f t="shared" si="13"/>
        <v>494137.14</v>
      </c>
      <c r="P13" s="32">
        <f t="shared" si="7"/>
        <v>494110.89</v>
      </c>
      <c r="Q13" s="19">
        <f t="shared" si="8"/>
        <v>499051.99890000006</v>
      </c>
      <c r="R13" s="19">
        <f t="shared" si="9"/>
        <v>504042.51888900006</v>
      </c>
    </row>
    <row r="14" spans="1:18" s="3" customFormat="1">
      <c r="A14" s="14" t="s">
        <v>14</v>
      </c>
      <c r="B14" s="5" t="s">
        <v>29</v>
      </c>
      <c r="C14" s="11">
        <v>60</v>
      </c>
      <c r="D14" s="26">
        <v>0</v>
      </c>
      <c r="E14" s="26">
        <v>60</v>
      </c>
      <c r="F14" s="26">
        <v>62</v>
      </c>
      <c r="G14" s="26">
        <v>62</v>
      </c>
      <c r="H14" s="24">
        <v>62</v>
      </c>
      <c r="I14" s="24">
        <f t="shared" si="11"/>
        <v>62.62</v>
      </c>
      <c r="J14" s="24">
        <f t="shared" si="12"/>
        <v>63.246199999999995</v>
      </c>
      <c r="K14" s="26">
        <v>60</v>
      </c>
      <c r="L14" s="26">
        <v>0</v>
      </c>
      <c r="M14" s="26">
        <v>60</v>
      </c>
      <c r="N14" s="24">
        <f t="shared" si="13"/>
        <v>65.100000000000009</v>
      </c>
      <c r="O14" s="24">
        <f t="shared" si="13"/>
        <v>65.100000000000009</v>
      </c>
      <c r="P14" s="32">
        <f t="shared" si="7"/>
        <v>65.100000000000009</v>
      </c>
      <c r="Q14" s="19">
        <f t="shared" si="8"/>
        <v>65.751000000000005</v>
      </c>
      <c r="R14" s="19">
        <f t="shared" si="9"/>
        <v>66.408509999999993</v>
      </c>
    </row>
    <row r="15" spans="1:18" s="3" customFormat="1" ht="41.65" customHeight="1">
      <c r="A15" s="14" t="s">
        <v>15</v>
      </c>
      <c r="B15" s="5" t="s">
        <v>29</v>
      </c>
      <c r="C15" s="11">
        <v>33851.5</v>
      </c>
      <c r="D15" s="26">
        <v>30376.799999999999</v>
      </c>
      <c r="E15" s="26">
        <v>42181.1</v>
      </c>
      <c r="F15" s="26">
        <v>44936.2</v>
      </c>
      <c r="G15" s="26">
        <v>45301.2</v>
      </c>
      <c r="H15" s="24">
        <v>45301.2</v>
      </c>
      <c r="I15" s="24">
        <f t="shared" si="11"/>
        <v>45754.212</v>
      </c>
      <c r="J15" s="24">
        <f t="shared" si="12"/>
        <v>46211.754119999998</v>
      </c>
      <c r="K15" s="26">
        <v>33851.5</v>
      </c>
      <c r="L15" s="26">
        <v>30376.799999999999</v>
      </c>
      <c r="M15" s="26">
        <v>42181.1</v>
      </c>
      <c r="N15" s="24">
        <f t="shared" si="13"/>
        <v>47183.01</v>
      </c>
      <c r="O15" s="24">
        <f t="shared" si="13"/>
        <v>47566.26</v>
      </c>
      <c r="P15" s="32">
        <f t="shared" si="7"/>
        <v>47566.26</v>
      </c>
      <c r="Q15" s="19">
        <f t="shared" si="8"/>
        <v>48041.922599999998</v>
      </c>
      <c r="R15" s="19">
        <f t="shared" si="9"/>
        <v>48522.341825999996</v>
      </c>
    </row>
    <row r="16" spans="1:18" s="3" customFormat="1">
      <c r="A16" s="14" t="s">
        <v>16</v>
      </c>
      <c r="B16" s="5" t="s">
        <v>29</v>
      </c>
      <c r="C16" s="11">
        <v>385255.7</v>
      </c>
      <c r="D16" s="26">
        <v>300749.3</v>
      </c>
      <c r="E16" s="26">
        <v>408513.8</v>
      </c>
      <c r="F16" s="26">
        <v>293359.8</v>
      </c>
      <c r="G16" s="26">
        <v>260101.4</v>
      </c>
      <c r="H16" s="24">
        <v>207542.1</v>
      </c>
      <c r="I16" s="24">
        <f t="shared" si="11"/>
        <v>209617.52100000001</v>
      </c>
      <c r="J16" s="24">
        <f t="shared" si="12"/>
        <v>211713.69621000002</v>
      </c>
      <c r="K16" s="26">
        <v>385255.7</v>
      </c>
      <c r="L16" s="26">
        <v>300749.3</v>
      </c>
      <c r="M16" s="26">
        <v>408513.8</v>
      </c>
      <c r="N16" s="24">
        <f t="shared" si="13"/>
        <v>308027.78999999998</v>
      </c>
      <c r="O16" s="24">
        <f t="shared" si="13"/>
        <v>273106.47000000003</v>
      </c>
      <c r="P16" s="32">
        <f t="shared" si="7"/>
        <v>217919.20500000002</v>
      </c>
      <c r="Q16" s="19">
        <f t="shared" si="8"/>
        <v>220098.39705000003</v>
      </c>
      <c r="R16" s="19">
        <f t="shared" si="9"/>
        <v>222299.38102050003</v>
      </c>
    </row>
    <row r="17" spans="1:18" s="3" customFormat="1" ht="30">
      <c r="A17" s="14" t="s">
        <v>17</v>
      </c>
      <c r="B17" s="5" t="s">
        <v>29</v>
      </c>
      <c r="C17" s="11">
        <v>1358330.3</v>
      </c>
      <c r="D17" s="26">
        <v>948123.1</v>
      </c>
      <c r="E17" s="26">
        <v>486681.7</v>
      </c>
      <c r="F17" s="26">
        <v>798560</v>
      </c>
      <c r="G17" s="26">
        <v>547704.6</v>
      </c>
      <c r="H17" s="24">
        <v>465020.6</v>
      </c>
      <c r="I17" s="24">
        <f t="shared" si="11"/>
        <v>469670.80599999998</v>
      </c>
      <c r="J17" s="24">
        <f t="shared" si="12"/>
        <v>474367.51405999996</v>
      </c>
      <c r="K17" s="26">
        <v>1358330.3</v>
      </c>
      <c r="L17" s="26">
        <v>948123.1</v>
      </c>
      <c r="M17" s="26">
        <v>486681.7</v>
      </c>
      <c r="N17" s="24">
        <f t="shared" si="13"/>
        <v>838488</v>
      </c>
      <c r="O17" s="24">
        <f t="shared" si="13"/>
        <v>575089.82999999996</v>
      </c>
      <c r="P17" s="32">
        <f t="shared" si="7"/>
        <v>488271.63</v>
      </c>
      <c r="Q17" s="19">
        <f t="shared" si="8"/>
        <v>493154.34629999998</v>
      </c>
      <c r="R17" s="19">
        <f t="shared" si="9"/>
        <v>498085.88976299996</v>
      </c>
    </row>
    <row r="18" spans="1:18" s="3" customFormat="1">
      <c r="A18" s="14" t="s">
        <v>18</v>
      </c>
      <c r="B18" s="5" t="s">
        <v>29</v>
      </c>
      <c r="C18" s="11">
        <v>10664.4</v>
      </c>
      <c r="D18" s="26">
        <v>49258.3</v>
      </c>
      <c r="E18" s="26">
        <v>50278.1</v>
      </c>
      <c r="F18" s="26">
        <v>48758.1</v>
      </c>
      <c r="G18" s="26">
        <v>2100</v>
      </c>
      <c r="H18" s="24">
        <v>2100</v>
      </c>
      <c r="I18" s="24">
        <f t="shared" si="11"/>
        <v>2121</v>
      </c>
      <c r="J18" s="24">
        <f t="shared" si="12"/>
        <v>2142.21</v>
      </c>
      <c r="K18" s="26">
        <v>10664.4</v>
      </c>
      <c r="L18" s="26">
        <v>49258.3</v>
      </c>
      <c r="M18" s="26">
        <v>50278.1</v>
      </c>
      <c r="N18" s="24">
        <f t="shared" si="13"/>
        <v>51196.004999999997</v>
      </c>
      <c r="O18" s="24">
        <f t="shared" si="13"/>
        <v>2205</v>
      </c>
      <c r="P18" s="32">
        <f t="shared" si="7"/>
        <v>2205</v>
      </c>
      <c r="Q18" s="19">
        <f t="shared" si="8"/>
        <v>2227.0500000000002</v>
      </c>
      <c r="R18" s="19">
        <f t="shared" si="9"/>
        <v>2249.3205000000003</v>
      </c>
    </row>
    <row r="19" spans="1:18" s="3" customFormat="1">
      <c r="A19" s="14" t="s">
        <v>19</v>
      </c>
      <c r="B19" s="5" t="s">
        <v>29</v>
      </c>
      <c r="C19" s="11">
        <v>1416259.3</v>
      </c>
      <c r="D19" s="26">
        <v>1378442.1</v>
      </c>
      <c r="E19" s="26">
        <v>1402796.7</v>
      </c>
      <c r="F19" s="26">
        <v>1542803</v>
      </c>
      <c r="G19" s="26">
        <v>1640358.8</v>
      </c>
      <c r="H19" s="24">
        <v>1529137.2</v>
      </c>
      <c r="I19" s="24">
        <f t="shared" si="11"/>
        <v>1544428.5719999999</v>
      </c>
      <c r="J19" s="24">
        <f t="shared" si="12"/>
        <v>1559872.85772</v>
      </c>
      <c r="K19" s="26">
        <v>1416259.3</v>
      </c>
      <c r="L19" s="26">
        <v>1378442.1</v>
      </c>
      <c r="M19" s="26">
        <v>1402796.7</v>
      </c>
      <c r="N19" s="24">
        <f t="shared" si="13"/>
        <v>1619943.1500000001</v>
      </c>
      <c r="O19" s="24">
        <f t="shared" si="13"/>
        <v>1722376.7400000002</v>
      </c>
      <c r="P19" s="32">
        <f t="shared" si="7"/>
        <v>1605594.06</v>
      </c>
      <c r="Q19" s="19">
        <f t="shared" si="8"/>
        <v>1621650.0005999999</v>
      </c>
      <c r="R19" s="19">
        <f t="shared" si="9"/>
        <v>1637866.500606</v>
      </c>
    </row>
    <row r="20" spans="1:18" s="3" customFormat="1">
      <c r="A20" s="14" t="s">
        <v>20</v>
      </c>
      <c r="B20" s="5" t="s">
        <v>29</v>
      </c>
      <c r="C20" s="11">
        <v>301936.90000000002</v>
      </c>
      <c r="D20" s="26">
        <v>165563</v>
      </c>
      <c r="E20" s="26">
        <v>248378.9</v>
      </c>
      <c r="F20" s="26">
        <v>179598</v>
      </c>
      <c r="G20" s="26">
        <v>180362.5</v>
      </c>
      <c r="H20" s="24">
        <v>177463.7</v>
      </c>
      <c r="I20" s="24">
        <f t="shared" si="11"/>
        <v>179238.337</v>
      </c>
      <c r="J20" s="24">
        <f t="shared" si="12"/>
        <v>181030.72037</v>
      </c>
      <c r="K20" s="26">
        <v>301936.90000000002</v>
      </c>
      <c r="L20" s="26">
        <v>165563</v>
      </c>
      <c r="M20" s="26">
        <v>248378.9</v>
      </c>
      <c r="N20" s="24">
        <f t="shared" si="13"/>
        <v>188577.9</v>
      </c>
      <c r="O20" s="24">
        <f t="shared" si="13"/>
        <v>189380.625</v>
      </c>
      <c r="P20" s="32">
        <f t="shared" si="7"/>
        <v>186336.88500000001</v>
      </c>
      <c r="Q20" s="19">
        <f t="shared" si="8"/>
        <v>188200.25385000001</v>
      </c>
      <c r="R20" s="19">
        <f t="shared" si="9"/>
        <v>190082.25638850001</v>
      </c>
    </row>
    <row r="21" spans="1:18" s="3" customFormat="1">
      <c r="A21" s="14" t="s">
        <v>21</v>
      </c>
      <c r="B21" s="5" t="s">
        <v>29</v>
      </c>
      <c r="C21" s="11">
        <v>11543.9</v>
      </c>
      <c r="D21" s="26">
        <v>0</v>
      </c>
      <c r="E21" s="26">
        <v>0</v>
      </c>
      <c r="F21" s="26">
        <v>0</v>
      </c>
      <c r="G21" s="26">
        <v>0</v>
      </c>
      <c r="H21" s="24">
        <f t="shared" si="11"/>
        <v>0</v>
      </c>
      <c r="I21" s="24">
        <f t="shared" si="11"/>
        <v>0</v>
      </c>
      <c r="J21" s="24">
        <f t="shared" si="12"/>
        <v>0</v>
      </c>
      <c r="K21" s="26">
        <v>11543.9</v>
      </c>
      <c r="L21" s="26">
        <v>0</v>
      </c>
      <c r="M21" s="26">
        <v>0</v>
      </c>
      <c r="N21" s="24">
        <f t="shared" si="13"/>
        <v>0</v>
      </c>
      <c r="O21" s="24">
        <f t="shared" si="13"/>
        <v>0</v>
      </c>
      <c r="P21" s="32">
        <f t="shared" si="7"/>
        <v>0</v>
      </c>
      <c r="Q21" s="19">
        <f t="shared" si="8"/>
        <v>0</v>
      </c>
      <c r="R21" s="19">
        <f t="shared" si="9"/>
        <v>0</v>
      </c>
    </row>
    <row r="22" spans="1:18" s="3" customFormat="1">
      <c r="A22" s="14" t="s">
        <v>22</v>
      </c>
      <c r="B22" s="5" t="s">
        <v>29</v>
      </c>
      <c r="C22" s="11">
        <v>88498.1</v>
      </c>
      <c r="D22" s="26">
        <v>84900.1</v>
      </c>
      <c r="E22" s="26">
        <v>104714.2</v>
      </c>
      <c r="F22" s="26">
        <v>98458.5</v>
      </c>
      <c r="G22" s="26">
        <v>91435.4</v>
      </c>
      <c r="H22" s="24">
        <v>93397</v>
      </c>
      <c r="I22" s="24">
        <f t="shared" si="11"/>
        <v>94330.97</v>
      </c>
      <c r="J22" s="24">
        <f t="shared" si="12"/>
        <v>95274.279699999999</v>
      </c>
      <c r="K22" s="26">
        <v>88498.1</v>
      </c>
      <c r="L22" s="26">
        <v>84900.1</v>
      </c>
      <c r="M22" s="26">
        <v>104714.2</v>
      </c>
      <c r="N22" s="24">
        <f t="shared" si="13"/>
        <v>103381.425</v>
      </c>
      <c r="O22" s="24">
        <f t="shared" si="13"/>
        <v>96007.17</v>
      </c>
      <c r="P22" s="32">
        <f t="shared" si="7"/>
        <v>98066.85</v>
      </c>
      <c r="Q22" s="19">
        <f t="shared" si="8"/>
        <v>99047.518500000006</v>
      </c>
      <c r="R22" s="19">
        <f t="shared" si="9"/>
        <v>100037.99368500001</v>
      </c>
    </row>
    <row r="23" spans="1:18" s="3" customFormat="1">
      <c r="A23" s="14" t="s">
        <v>23</v>
      </c>
      <c r="B23" s="5" t="s">
        <v>29</v>
      </c>
      <c r="C23" s="11">
        <v>274467.59999999998</v>
      </c>
      <c r="D23" s="26">
        <v>133596.29999999999</v>
      </c>
      <c r="E23" s="26">
        <v>120645.9</v>
      </c>
      <c r="F23" s="26">
        <v>232470</v>
      </c>
      <c r="G23" s="26">
        <v>418756.9</v>
      </c>
      <c r="H23" s="24">
        <v>110470</v>
      </c>
      <c r="I23" s="24">
        <f t="shared" si="11"/>
        <v>111574.7</v>
      </c>
      <c r="J23" s="24">
        <f t="shared" si="12"/>
        <v>112690.447</v>
      </c>
      <c r="K23" s="26">
        <v>274467.59999999998</v>
      </c>
      <c r="L23" s="26">
        <v>133596.29999999999</v>
      </c>
      <c r="M23" s="26">
        <v>120645.9</v>
      </c>
      <c r="N23" s="24">
        <f t="shared" si="13"/>
        <v>244093.5</v>
      </c>
      <c r="O23" s="24">
        <f t="shared" si="13"/>
        <v>439694.74500000005</v>
      </c>
      <c r="P23" s="32">
        <f t="shared" si="7"/>
        <v>115993.5</v>
      </c>
      <c r="Q23" s="19">
        <f t="shared" si="8"/>
        <v>117153.435</v>
      </c>
      <c r="R23" s="19">
        <f t="shared" si="9"/>
        <v>118324.96935</v>
      </c>
    </row>
    <row r="24" spans="1:18" s="3" customFormat="1" ht="30">
      <c r="A24" s="14" t="s">
        <v>40</v>
      </c>
      <c r="B24" s="29" t="s">
        <v>29</v>
      </c>
      <c r="C24" s="11"/>
      <c r="D24" s="26"/>
      <c r="E24" s="26">
        <v>18261.5</v>
      </c>
      <c r="F24" s="26">
        <v>19871.5</v>
      </c>
      <c r="G24" s="26">
        <v>19831.5</v>
      </c>
      <c r="H24" s="24">
        <v>19831.5</v>
      </c>
      <c r="I24" s="24">
        <f t="shared" si="11"/>
        <v>20029.814999999999</v>
      </c>
      <c r="J24" s="24">
        <f t="shared" si="12"/>
        <v>20230.113149999997</v>
      </c>
      <c r="K24" s="26"/>
      <c r="L24" s="26"/>
      <c r="M24" s="26">
        <v>18261.5</v>
      </c>
      <c r="N24" s="24">
        <f t="shared" si="13"/>
        <v>20865.075000000001</v>
      </c>
      <c r="O24" s="24">
        <f t="shared" si="13"/>
        <v>20823.075000000001</v>
      </c>
      <c r="P24" s="32">
        <f t="shared" si="7"/>
        <v>20823.075000000001</v>
      </c>
      <c r="Q24" s="19">
        <f t="shared" si="8"/>
        <v>21031.30575</v>
      </c>
      <c r="R24" s="19">
        <f t="shared" si="9"/>
        <v>21241.618807499999</v>
      </c>
    </row>
    <row r="25" spans="1:18" ht="35.25" customHeight="1">
      <c r="A25" s="14" t="s">
        <v>24</v>
      </c>
      <c r="B25" s="5" t="s">
        <v>29</v>
      </c>
      <c r="C25" s="11">
        <v>0</v>
      </c>
      <c r="D25" s="26">
        <v>1675.6</v>
      </c>
      <c r="E25" s="26">
        <v>6385</v>
      </c>
      <c r="F25" s="26">
        <v>6300</v>
      </c>
      <c r="G25" s="26">
        <v>6300</v>
      </c>
      <c r="H25" s="24">
        <v>6300</v>
      </c>
      <c r="I25" s="24">
        <f t="shared" si="11"/>
        <v>6363</v>
      </c>
      <c r="J25" s="24">
        <f t="shared" si="12"/>
        <v>6426.63</v>
      </c>
      <c r="K25" s="26">
        <v>0</v>
      </c>
      <c r="L25" s="26">
        <v>1675.6</v>
      </c>
      <c r="M25" s="26">
        <v>6385</v>
      </c>
      <c r="N25" s="24">
        <f t="shared" si="13"/>
        <v>6615</v>
      </c>
      <c r="O25" s="24">
        <f t="shared" si="13"/>
        <v>6615</v>
      </c>
      <c r="P25" s="32">
        <f t="shared" si="7"/>
        <v>6615</v>
      </c>
      <c r="Q25" s="19">
        <f t="shared" si="8"/>
        <v>6681.1500000000005</v>
      </c>
      <c r="R25" s="19">
        <f t="shared" si="9"/>
        <v>6747.9615000000003</v>
      </c>
    </row>
    <row r="26" spans="1:18" ht="21" customHeight="1">
      <c r="A26" s="14" t="s">
        <v>34</v>
      </c>
      <c r="B26" s="5"/>
      <c r="C26" s="11"/>
      <c r="D26" s="26">
        <v>0</v>
      </c>
      <c r="E26" s="26"/>
      <c r="F26" s="26"/>
      <c r="G26" s="26">
        <v>51000</v>
      </c>
      <c r="H26" s="24">
        <v>96000</v>
      </c>
      <c r="I26" s="24">
        <f t="shared" si="11"/>
        <v>96960</v>
      </c>
      <c r="J26" s="24">
        <f t="shared" si="12"/>
        <v>97929.600000000006</v>
      </c>
      <c r="K26" s="26"/>
      <c r="L26" s="26">
        <v>0</v>
      </c>
      <c r="M26" s="26"/>
      <c r="N26" s="24">
        <f t="shared" si="13"/>
        <v>0</v>
      </c>
      <c r="O26" s="24">
        <f t="shared" si="13"/>
        <v>53550</v>
      </c>
      <c r="P26" s="32">
        <f t="shared" si="7"/>
        <v>100800</v>
      </c>
      <c r="Q26" s="19">
        <f t="shared" si="8"/>
        <v>101808</v>
      </c>
      <c r="R26" s="19">
        <f t="shared" si="9"/>
        <v>102826.08000000002</v>
      </c>
    </row>
    <row r="27" spans="1:18" ht="57.75">
      <c r="A27" s="4" t="s">
        <v>25</v>
      </c>
      <c r="B27" s="5" t="s">
        <v>29</v>
      </c>
      <c r="C27" s="10">
        <f>[1]Результат!$L$1413-115095.1</f>
        <v>-115095.1</v>
      </c>
      <c r="D27" s="23">
        <f t="shared" ref="D27:J27" si="14">D6-D11</f>
        <v>-155</v>
      </c>
      <c r="E27" s="23">
        <f t="shared" si="14"/>
        <v>-253343.89999999944</v>
      </c>
      <c r="F27" s="23">
        <f t="shared" si="14"/>
        <v>-44400</v>
      </c>
      <c r="G27" s="23">
        <f t="shared" si="14"/>
        <v>-19999.999999999534</v>
      </c>
      <c r="H27" s="23">
        <f t="shared" si="14"/>
        <v>-40000.000000000466</v>
      </c>
      <c r="I27" s="23">
        <f t="shared" si="14"/>
        <v>-40400.000000000466</v>
      </c>
      <c r="J27" s="23">
        <f t="shared" si="14"/>
        <v>-40804.000000000466</v>
      </c>
      <c r="K27" s="25">
        <f>[1]Результат!$L$1413-115095.1</f>
        <v>-115095.1</v>
      </c>
      <c r="L27" s="23">
        <f t="shared" ref="L27:N27" si="15">L6-L11</f>
        <v>-155</v>
      </c>
      <c r="M27" s="23">
        <f t="shared" si="15"/>
        <v>-253343.89999999944</v>
      </c>
      <c r="N27" s="23">
        <f t="shared" si="15"/>
        <v>-46619.999999999534</v>
      </c>
      <c r="O27" s="24">
        <f t="shared" ref="O27" si="16">G27*1.05</f>
        <v>-20999.999999999513</v>
      </c>
      <c r="P27" s="24">
        <f t="shared" si="7"/>
        <v>-42000.000000000487</v>
      </c>
      <c r="Q27" s="8">
        <f t="shared" si="8"/>
        <v>-42420.000000000487</v>
      </c>
      <c r="R27" s="8">
        <f t="shared" si="9"/>
        <v>-42844.200000000492</v>
      </c>
    </row>
    <row r="28" spans="1:18" ht="29.25">
      <c r="A28" s="4" t="s">
        <v>26</v>
      </c>
      <c r="B28" s="5" t="s">
        <v>29</v>
      </c>
      <c r="C28" s="10">
        <v>6315</v>
      </c>
      <c r="D28" s="25">
        <v>0</v>
      </c>
      <c r="E28" s="25">
        <v>0</v>
      </c>
      <c r="F28" s="25">
        <v>44400</v>
      </c>
      <c r="G28" s="25">
        <v>64400</v>
      </c>
      <c r="H28" s="25">
        <v>104400</v>
      </c>
      <c r="I28" s="25">
        <v>40400</v>
      </c>
      <c r="J28" s="25">
        <v>40804</v>
      </c>
      <c r="K28" s="25">
        <v>6315</v>
      </c>
      <c r="L28" s="25">
        <v>0</v>
      </c>
      <c r="M28" s="25">
        <v>0</v>
      </c>
      <c r="N28" s="25">
        <v>45000</v>
      </c>
      <c r="O28" s="25">
        <v>45000</v>
      </c>
      <c r="P28" s="35">
        <v>61509</v>
      </c>
      <c r="Q28" s="20">
        <v>42420</v>
      </c>
      <c r="R28" s="20">
        <v>42844.2</v>
      </c>
    </row>
    <row r="29" spans="1:18" ht="106.5" customHeight="1">
      <c r="A29" s="15" t="s">
        <v>31</v>
      </c>
      <c r="B29" s="21" t="s">
        <v>27</v>
      </c>
      <c r="C29" s="8">
        <f>C28/(C8+C9)*100</f>
        <v>0.34043435002538025</v>
      </c>
      <c r="D29" s="24">
        <f>D28/(D8+D9)*100</f>
        <v>0</v>
      </c>
      <c r="E29" s="24">
        <f t="shared" ref="E29:H29" si="17">E28/(E8+E9)*100</f>
        <v>0</v>
      </c>
      <c r="F29" s="8">
        <f t="shared" si="17"/>
        <v>2.2275264778396484</v>
      </c>
      <c r="G29" s="8">
        <f t="shared" si="17"/>
        <v>3.2492795832526475</v>
      </c>
      <c r="H29" s="8">
        <f t="shared" si="17"/>
        <v>5.5778387125194211</v>
      </c>
      <c r="I29" s="8">
        <f t="shared" ref="G29:R29" si="18">I28/(I8+I9)*100</f>
        <v>2.1371029549882845</v>
      </c>
      <c r="J29" s="8">
        <f t="shared" si="18"/>
        <v>2.1371029549882841</v>
      </c>
      <c r="K29" s="8">
        <f t="shared" si="18"/>
        <v>0.34043435002538025</v>
      </c>
      <c r="L29" s="8">
        <f t="shared" si="18"/>
        <v>0</v>
      </c>
      <c r="M29" s="8">
        <f t="shared" si="18"/>
        <v>0</v>
      </c>
      <c r="N29" s="8">
        <f t="shared" si="18"/>
        <v>2.1501220828568033</v>
      </c>
      <c r="O29" s="8">
        <f t="shared" si="18"/>
        <v>2.1623422248797564</v>
      </c>
      <c r="P29" s="8">
        <f t="shared" si="18"/>
        <v>3.1297872775803417</v>
      </c>
      <c r="Q29" s="8">
        <f t="shared" si="18"/>
        <v>2.1371029549882841</v>
      </c>
      <c r="R29" s="8">
        <f t="shared" si="18"/>
        <v>2.1371029549882841</v>
      </c>
    </row>
    <row r="30" spans="1:18" ht="150">
      <c r="A30" s="15" t="s">
        <v>32</v>
      </c>
      <c r="B30" s="16" t="s">
        <v>27</v>
      </c>
      <c r="C30" s="8" t="s">
        <v>28</v>
      </c>
      <c r="D30" s="24">
        <v>7.0000000000000007E-2</v>
      </c>
      <c r="E30" s="24">
        <v>0.3</v>
      </c>
      <c r="F30" s="24">
        <v>0.2</v>
      </c>
      <c r="G30" s="24">
        <v>0.2</v>
      </c>
      <c r="H30" s="24">
        <v>0.2</v>
      </c>
      <c r="I30" s="24">
        <v>0.2</v>
      </c>
      <c r="J30" s="24">
        <v>0.2</v>
      </c>
      <c r="K30" s="24" t="s">
        <v>28</v>
      </c>
      <c r="L30" s="24">
        <v>7.0000000000000007E-2</v>
      </c>
      <c r="M30" s="24">
        <v>0.3</v>
      </c>
      <c r="N30" s="24">
        <v>0.2</v>
      </c>
      <c r="O30" s="24">
        <v>0.2</v>
      </c>
      <c r="P30" s="24">
        <v>0.2</v>
      </c>
      <c r="Q30" s="24">
        <v>0.2</v>
      </c>
      <c r="R30" s="24">
        <v>0.2</v>
      </c>
    </row>
    <row r="31" spans="1:18">
      <c r="C31" s="12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8">
      <c r="C32" s="12"/>
      <c r="D32" s="27"/>
      <c r="E32" s="27"/>
      <c r="F32" s="27"/>
      <c r="G32" s="27"/>
      <c r="H32" s="27"/>
      <c r="I32" s="27"/>
      <c r="J32" s="27"/>
      <c r="K32" s="27"/>
      <c r="L32" s="27"/>
      <c r="M32" s="27"/>
    </row>
  </sheetData>
  <mergeCells count="21">
    <mergeCell ref="A1:R1"/>
    <mergeCell ref="K4:K5"/>
    <mergeCell ref="L4:L5"/>
    <mergeCell ref="M4:M5"/>
    <mergeCell ref="N4:N5"/>
    <mergeCell ref="O4:O5"/>
    <mergeCell ref="K3:R3"/>
    <mergeCell ref="A4:A5"/>
    <mergeCell ref="B4:B5"/>
    <mergeCell ref="C4:C5"/>
    <mergeCell ref="D4:D5"/>
    <mergeCell ref="A3:J3"/>
    <mergeCell ref="H4:H5"/>
    <mergeCell ref="I4:I5"/>
    <mergeCell ref="J4:J5"/>
    <mergeCell ref="E4:E5"/>
    <mergeCell ref="F4:F5"/>
    <mergeCell ref="G4:G5"/>
    <mergeCell ref="P4:P5"/>
    <mergeCell ref="Q4:Q5"/>
    <mergeCell ref="R4:R5"/>
  </mergeCells>
  <pageMargins left="0" right="0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Базовый вариант (2)</vt:lpstr>
      <vt:lpstr>'Базовый вариант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ManuilovNA</dc:creator>
  <cp:lastModifiedBy>УспенскаяЕИ</cp:lastModifiedBy>
  <cp:lastPrinted>2022-01-13T09:32:32Z</cp:lastPrinted>
  <dcterms:created xsi:type="dcterms:W3CDTF">2016-10-27T12:41:14Z</dcterms:created>
  <dcterms:modified xsi:type="dcterms:W3CDTF">2022-01-13T11:03:37Z</dcterms:modified>
</cp:coreProperties>
</file>