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92" activeTab="0"/>
  </bookViews>
  <sheets>
    <sheet name="2021-2023 (2)" sheetId="1" r:id="rId1"/>
  </sheets>
  <definedNames>
    <definedName name="_xlnm.Print_Area" localSheetId="0">'2021-2023 (2)'!$A$1:$H$202</definedName>
  </definedNames>
  <calcPr fullCalcOnLoad="1"/>
</workbook>
</file>

<file path=xl/sharedStrings.xml><?xml version="1.0" encoding="utf-8"?>
<sst xmlns="http://schemas.openxmlformats.org/spreadsheetml/2006/main" count="400" uniqueCount="380">
  <si>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</si>
  <si>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000 1 05 01000 00 0000 110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</si>
  <si>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</si>
  <si>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</si>
  <si>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000 1 13 00000 00 0000 000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</si>
  <si>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</si>
  <si>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</si>
  <si>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</si>
  <si>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</si>
  <si>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унитраных предприятий, в том числе казенных)</t>
  </si>
  <si>
    <t>(тыс. рублей)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</si>
  <si>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</si>
  <si>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унитраных предприятий, в том числе казенных)</t>
  </si>
  <si>
    <t>000 1 11 09000 00 0000 120</t>
  </si>
  <si>
    <t>000 1 05 04020 02 0000 110</t>
  </si>
  <si>
    <t>Плата за размещение отходов производства и потребления</t>
  </si>
  <si>
    <t>000 1 12 01040 01 0000 120</t>
  </si>
  <si>
    <t>000 1 00 00000 00 0000 000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</si>
  <si>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</si>
  <si>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</si>
  <si>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</si>
  <si>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</si>
  <si>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</si>
  <si>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</si>
  <si>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</si>
  <si>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 xml:space="preserve">Государственная пошлина по делам, рассматриваемым в судах общей юрисдикции, мировыми судьями </t>
  </si>
  <si>
    <t>000 1 08 07000 01 0000 110</t>
  </si>
  <si>
    <t>Государственная  пошлина за государственную регистрацию, а также за совершение прочих юридически значимых действий</t>
  </si>
  <si>
    <t>Государственная  пошлина за выдачу разрешения на установку рекламной конструкции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</si>
  <si>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</si>
  <si>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</si>
  <si>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</si>
  <si>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</si>
  <si>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</si>
  <si>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</si>
  <si>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</si>
  <si>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</si>
  <si>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000 1 14 06000 00 0000 430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</si>
  <si>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</si>
  <si>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</si>
  <si>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</si>
  <si>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</si>
  <si>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НАЛОГОВЫЕ И НЕНАЛОГОВЫЕ ДОХОДЫ</t>
  </si>
  <si>
    <t>000 1 11 05010 00 0000 120</t>
  </si>
  <si>
    <t>Доходы, получаемые в виде 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</si>
  <si>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</si>
  <si>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</si>
  <si>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000 1 01 02000 01 0000 110</t>
  </si>
  <si>
    <t>000 1 05 02000 02 0000 110</t>
  </si>
  <si>
    <t>000 1 08 03000 01 0000 110</t>
  </si>
  <si>
    <t>000 1 08 03010 01 0000 110</t>
  </si>
  <si>
    <t>000 1 14 02000 00 0000 000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</si>
  <si>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</si>
  <si>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</si>
  <si>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</si>
  <si>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</si>
  <si>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Плата за негативное воздействие на окружающую среду</t>
  </si>
  <si>
    <t>000 1 12 01000 01 0000 120</t>
  </si>
  <si>
    <t>000 1 08 07150 01 1000 110</t>
  </si>
  <si>
    <t>000 1 03 00000 00 0000 000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</si>
  <si>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</si>
  <si>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</si>
  <si>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</si>
  <si>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</si>
  <si>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</si>
  <si>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</si>
  <si>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 подлежащие распределению между бюджетами субъектв Российской Федерации и местными бюджетами с учетом установленных диффериценцированных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</si>
  <si>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</si>
  <si>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субъектв Российской Федерации и местными бюджетами с учетом установленных диффериценцированных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</si>
  <si>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</si>
  <si>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субъектв Российской Федерации и местными бюджетами с учетом установленных диффериценцированных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</si>
  <si>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</si>
  <si>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субъектв Российской Федерации и местными бюджетами с учетом установленных диффериценцированных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</si>
  <si>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</si>
  <si>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</si>
  <si>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</si>
  <si>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</si>
  <si>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000 1 06 06000 00 0000 000</t>
  </si>
  <si>
    <t>Земельный налог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</si>
  <si>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</si>
  <si>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</si>
  <si>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</si>
  <si>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</si>
  <si>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</si>
  <si>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</si>
  <si>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</si>
  <si>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</si>
  <si>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000 1 06 06032 04 0000 110</t>
  </si>
  <si>
    <t>000 1 06 06042 04 0000 110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</si>
  <si>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</si>
  <si>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</si>
  <si>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</si>
  <si>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</si>
  <si>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</si>
  <si>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по плате за наем жилых помещений</t>
  </si>
  <si>
    <t>Прочие доходы от оказания платных услуг (работ) получателями средств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</si>
  <si>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</si>
  <si>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</si>
  <si>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</si>
  <si>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</si>
  <si>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000 1 17 05040 04 0000 180</t>
  </si>
  <si>
    <t>Прочие неналоговые доходы  в бюджеты городских округов</t>
  </si>
  <si>
    <t>Доходы, получаемые в виде  арендной либо иной платы за передачу в возмездное пользование государственного и муниципального имущества,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</si>
  <si>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 государственной  власти, органов местного самоуправления, государственных внебюджетных фондов и созданных ими учреждений (за 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</si>
  <si>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</si>
  <si>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000 1 13 02994 04 0000 130</t>
  </si>
  <si>
    <t>000 1 11 05020 04 0000 120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</si>
  <si>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</si>
  <si>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</si>
  <si>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000 1 13 02994 04 0001 130</t>
  </si>
  <si>
    <t>Прочие доходы от компенсации затрат бюджетов городских округов в части возмещения затрат на жилищно-коммунальные услуги администрации городского округа Кашира</t>
  </si>
  <si>
    <t>000 1 13 02994 04 0002 130</t>
  </si>
  <si>
    <t>Прочие доходы от компенсации затрат бюджетов городских округов в части возмещения затрат на жилищно-коммунальные услуги казённых учреждений городского округа Кашира</t>
  </si>
  <si>
    <t>000 1 12 01030 01 0000 120</t>
  </si>
  <si>
    <t>Плата за сбросы загрязняющих веществ в водные объекты</t>
  </si>
  <si>
    <t>000 1 12 01041 01 0000 120</t>
  </si>
  <si>
    <t>000 1 12 01042 01 0000 120</t>
  </si>
  <si>
    <t>Плата за размещение отходов производства</t>
  </si>
  <si>
    <t xml:space="preserve">Плата за размещение твердых коммунальных отходов </t>
  </si>
  <si>
    <t>ДОХОДЫ ОТ ОКАЗАНИЯ ПЛАТНЫХ УСЛУГ И КОМПЕНСАЦИИ ЗАТРАТ ГОСУДАРСТВА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</si>
  <si>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</si>
  <si>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</si>
  <si>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</si>
  <si>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</si>
  <si>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</si>
  <si>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</si>
  <si>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</si>
  <si>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</si>
  <si>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</si>
  <si>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</si>
  <si>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</si>
  <si>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</si>
  <si>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</si>
  <si>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</si>
  <si>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субъектов Российской Федерации и муниципальных образований (межбюджетные субсидии)</t>
  </si>
  <si>
    <t xml:space="preserve">000 2 02 20216 04 0000 150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</si>
  <si>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</si>
  <si>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</si>
  <si>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</si>
  <si>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000 2 02 29999 04 0001 150</t>
  </si>
  <si>
    <t xml:space="preserve">Субсидии бюджетам городских округов 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 </t>
  </si>
  <si>
    <t>000 2 02 29999 04 0005 150</t>
  </si>
  <si>
    <t xml:space="preserve">Субсидии бюджетам городских округов на мероприятия по организации отдыха детей в каникулярное время </t>
  </si>
  <si>
    <t>000 2 02 29999 04 0009 150</t>
  </si>
  <si>
    <t>Субсидии бюджетам городских округов на обеспечение подвоза обучающихся к месту обучения в муниципальные образовательные организации в Московской области, расположенные в сельских населенных пунктах</t>
  </si>
  <si>
    <t>000 2 02 29999 04 0028 150</t>
  </si>
  <si>
    <t>Субсидии бюджетам городских округов на капитальные вложения в муниципальные объекты физической культуры и спорта</t>
  </si>
  <si>
    <t>000 2 02 30000 00 0000 150</t>
  </si>
  <si>
    <t>Субвенции бюджетам субъектов Российской Федерации и муниципальных образований</t>
  </si>
  <si>
    <t>000 2 02 30022 04 0000 150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</si>
  <si>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</si>
  <si>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000 2 02 30022 04 0001 150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</si>
  <si>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</si>
  <si>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000 2 02 30022 04 0002 150</t>
  </si>
  <si>
    <t>Субвенции бюджетам городских округов на обеспечение предоставления гражданам субсидий на оплату жилого помещения и коммунальных услуг</t>
  </si>
  <si>
    <t>000 2 02 30024 04 0000 150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</si>
  <si>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</si>
  <si>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000 2 02 30024 04 0003 150</t>
  </si>
  <si>
    <t>000 2 02 30024 04 0004 150</t>
  </si>
  <si>
    <t>000 2 02 30024 04 0005 150</t>
  </si>
  <si>
    <t>000 2 02 30024 04 0008 150</t>
  </si>
  <si>
    <t>000 2 02 30024 04 0010 150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</si>
  <si>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</si>
  <si>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000 2 02 30024 04 0011 150</t>
  </si>
  <si>
    <t>Субвенции бюджетам городских округов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</si>
  <si>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000 2 02 30024 04 0013 150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</si>
  <si>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</si>
  <si>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</si>
  <si>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000 2 02 30029 04 0001 150</t>
  </si>
  <si>
    <t>000 2 02 30029 04 0002 150</t>
  </si>
  <si>
    <t>000 2 02 30029 04 0003 150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</si>
  <si>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</si>
  <si>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</si>
  <si>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</si>
  <si>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</si>
  <si>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</si>
  <si>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000 2 02 39999 00 0000 150</t>
  </si>
  <si>
    <t>Прочие субвенции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</si>
  <si>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</si>
  <si>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</si>
  <si>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</si>
  <si>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</si>
  <si>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ВСЕГО ДОХОДОВ:</t>
  </si>
  <si>
    <t>000 2 02 29999 04 0013 150</t>
  </si>
  <si>
    <t>000 2 02 30024 04 0001 150</t>
  </si>
  <si>
    <t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</si>
  <si>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</si>
  <si>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000 2 02 30024 04 0002 150</t>
  </si>
  <si>
    <t>Субвенции бюджетам городских округов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</si>
  <si>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000 2 02 25497 04 0000 150 </t>
  </si>
  <si>
    <t>Субсидии бюджетам городских округов на реализацию мероприятий по обеспечению жильем молодых семей</t>
  </si>
  <si>
    <t>000 1 13 01000 00 0000 130</t>
  </si>
  <si>
    <t>000 1 13 01990 00 0000 130</t>
  </si>
  <si>
    <t>000 1 13 01994 04 0000 130</t>
  </si>
  <si>
    <t>000 1 13 01994 04 0002 130</t>
  </si>
  <si>
    <t>Прочие доходы от оказания платных услуг (работ) получателями средств бюджетов городских округов (услуги в сфере образования)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</si>
  <si>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</si>
  <si>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</t>
  </si>
  <si>
    <t>доходы от оказания платных услуг (работ)</t>
  </si>
  <si>
    <t>000 1 05 03000 02 0000 110</t>
  </si>
  <si>
    <t>Единый сельскохозяйственный налог</t>
  </si>
  <si>
    <t>000 2 02 49999 04 0005 150</t>
  </si>
  <si>
    <t>Субвенции бюджетам городских округов для осуществления государственных полномочий в области земельных отношений</t>
  </si>
  <si>
    <t>Субвенции бюджетам городских округов 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</si>
  <si>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</si>
  <si>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</si>
  <si>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000 2 02 29999 04 0016 150</t>
  </si>
  <si>
    <t>Субсидии бюджетам городских округов на строительство и реконструкция объектов очистки сточных вод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</si>
  <si>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</si>
  <si>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</si>
  <si>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</si>
  <si>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</si>
  <si>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000 2 02 25304 04 0000 150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</si>
  <si>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</si>
  <si>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</si>
  <si>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</si>
  <si>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</si>
  <si>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</si>
  <si>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</si>
  <si>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</si>
  <si>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</si>
  <si>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000 2 02 49999 04 0007 150</t>
  </si>
  <si>
    <t>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</t>
  </si>
  <si>
    <t>000 1 11 09080 00 0000 120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</si>
  <si>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</si>
  <si>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 плате за установку и эксплуатацию рекламных конструкций)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</si>
  <si>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нестационарного торгового объекта)</t>
  </si>
  <si>
    <t>000 1 11 09080 04 0001 120</t>
  </si>
  <si>
    <t>000 1 11 09080 04 0002 120</t>
  </si>
  <si>
    <t xml:space="preserve">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</si>
  <si>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</si>
  <si>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</si>
  <si>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000 1 08 07173 01 1000 110</t>
  </si>
  <si>
    <t>000 1 13 02994 04 0003 130</t>
  </si>
  <si>
    <t>000 1 13 02994 04 0004 130</t>
  </si>
  <si>
    <t>Прочие доходы от компенсации затрат бюджетов городских округов в части возмещения прочих затрат</t>
  </si>
  <si>
    <t>Прочие доходы от компенсации затрат бюджетов городских округов в части возмещения стоимости услуг по погребению</t>
  </si>
  <si>
    <t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</si>
  <si>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000 2 02 29999 04 0051 150</t>
  </si>
  <si>
    <t>000 2 02 29999 04 0039 150</t>
  </si>
  <si>
    <t>000 2 02 29999 04 0037 150</t>
  </si>
  <si>
    <t>000 2 02 29999 04 0052 150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</si>
  <si>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</t>
  </si>
  <si>
    <t>000 2 02 29999 04 0030 150</t>
  </si>
  <si>
    <t>Субсидии бюджетам городских округов на обустройство и установку детских игровых площадок на территории муниципальных образований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</si>
  <si>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</si>
  <si>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</si>
  <si>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</si>
  <si>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</si>
  <si>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</si>
  <si>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</si>
  <si>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</si>
  <si>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000 1 16 01050 01 0000 140</t>
  </si>
  <si>
    <t>000 116 01000 01 0000 140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</si>
  <si>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</si>
  <si>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</si>
  <si>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</si>
  <si>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</si>
  <si>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</si>
  <si>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000 1 16 01074 01 0000 140</t>
  </si>
  <si>
    <t>000 1 16 01200 01 0000 140</t>
  </si>
  <si>
    <t>000 1 16 01203 01 0000 140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</si>
  <si>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</si>
  <si>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 xml:space="preserve">Субсидии бюджетам городских округов 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</si>
  <si>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000 2 02 29999 04 0041 150</t>
  </si>
  <si>
    <t>Субсидии бюджетам городских округов на ремонт дворовых территорий</t>
  </si>
  <si>
    <t xml:space="preserve">Субсидии бюджетам городских округов на устройство и капитальный ремонт электросетевого хозяйства, систем наружного освещения в рамках реализации проекта «Светлый город» </t>
  </si>
  <si>
    <t>000 2 02 29999 04 0012 150</t>
  </si>
  <si>
    <t>Субсидии бюджетам городских округов на ремонт подъездов в многоквартирных домах</t>
  </si>
  <si>
    <t xml:space="preserve">000 2 02 25187 04 0000 150 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</si>
  <si>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</si>
  <si>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000 2 02 25208 04 0000 150 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</si>
  <si>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</si>
  <si>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000 1 16 07 000 00 0000 140</t>
  </si>
  <si>
    <t>000 2 02 29999 04 0023 150</t>
  </si>
  <si>
    <t xml:space="preserve">наименование </t>
  </si>
  <si>
    <t>код дохода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</si>
  <si>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</si>
  <si>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</si>
  <si>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</si>
  <si>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</si>
  <si>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000 1 01 02080 01 0000 110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</si>
  <si>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</si>
  <si>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000 2 02 29999 04 0011 150</t>
  </si>
  <si>
    <t>Субсидии бюджетам городских округов на установку,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</si>
  <si>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по концессионному соглашению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</si>
  <si>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</si>
  <si>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городских округов наоплату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</si>
  <si>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городских округов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</si>
  <si>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000 2 02 39999 04 0003 150</t>
  </si>
  <si>
    <t xml:space="preserve"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</si>
  <si>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000 2 02 30024 04 0006 150</t>
  </si>
  <si>
    <t>Субвенции бюджетам городских округов 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</si>
  <si>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000 2 02 29999 04 0060 150</t>
  </si>
  <si>
    <t>Субсидии бюджетам городских округов на оснащение отремонтированных зданий общеобразовательных организаций средствами обучения и воспитания</t>
  </si>
  <si>
    <t>000 2 02 29999 04 0061 150</t>
  </si>
  <si>
    <t>Субсидии бюджетам городских округов на проведение работ по капитальному ремонту зданий региональных (муниципальных) общеобразовательных организаций</t>
  </si>
  <si>
    <t xml:space="preserve">000 2 02 25519 04 0000 150 </t>
  </si>
  <si>
    <t xml:space="preserve">000 2 02 25519 04 0001 150 </t>
  </si>
  <si>
    <t xml:space="preserve"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 </t>
  </si>
  <si>
    <t>Субсидия бюджетам городских округов на поддержку отрасли культуры</t>
  </si>
  <si>
    <t>000 2 02 29999 04 0034 150</t>
  </si>
  <si>
    <t>Субсидии бюджетам городских округов на благоустройство общественных территорий в малых городах и исторических поселениях – победителях Всероссийского конкурса 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</si>
  <si>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</si>
  <si>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901 2 02 45424 00 0000 150</t>
  </si>
  <si>
    <t>901 2 02 45424 04 0000 150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</si>
  <si>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</si>
  <si>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000 1 11 09044 04 0003 120</t>
  </si>
  <si>
    <t>000 2 02 29999 04 0062 150</t>
  </si>
  <si>
    <t>Субсидии бюджетам городских округов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</si>
  <si>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</si>
  <si>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</si>
  <si>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000 2 02 25169 04 0000 150 </t>
  </si>
  <si>
    <t>Субсидии бюджетам городских округов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</si>
  <si>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Субсидии бюджетам городских округов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</si>
  <si>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000 2 02 29999 04 0055 150</t>
  </si>
  <si>
    <t>Субсидии бюджетам городских округов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</si>
  <si>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</si>
  <si>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 xml:space="preserve">000 2 02 25750 04 0000 150 </t>
  </si>
  <si>
    <t xml:space="preserve">000 2 02 25750 04 0001 150 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</si>
  <si>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</si>
  <si>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000 2 02 49999 04 0009 150</t>
  </si>
  <si>
    <t>000 2 02 49999 04 0002 150</t>
  </si>
  <si>
    <t>Прочие межбюджетные трансферты,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 в сфере образования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</si>
  <si>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</si>
  <si>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</si>
  <si>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на проведение дня благотворительного труда</t>
  </si>
  <si>
    <t>000 2 07 04050 04 0003 150</t>
  </si>
  <si>
    <t>000 2 07 04050 04 0000 150</t>
  </si>
  <si>
    <t>000 2 07 00000 00 0000 150</t>
  </si>
  <si>
    <t>000 2 02 30024 04 0016 150</t>
  </si>
  <si>
    <t>Субвенции бюджетам городских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</si>
  <si>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000 2 07 04050 04 0002 150</t>
  </si>
  <si>
    <t>Прочие безвозмездные поступления в бюджеты городских округов  - инициативные платежи, зачисляемые в бюджеты городских округов</t>
  </si>
  <si>
    <t>Исполнение</t>
  </si>
  <si>
    <t>000 1 01 02020 01 0000 110</t>
  </si>
  <si>
    <t>000 1 01 02030 01 0000 110</t>
  </si>
  <si>
    <t>000 1 11 05300 00 0000 120</t>
  </si>
  <si>
    <t>000 1 11 05312 04 0000 120</t>
  </si>
  <si>
    <t>000 1 11 09044 04 0004 120</t>
  </si>
  <si>
    <t>000 1 13 01500 00 0000 130</t>
  </si>
  <si>
    <t>000 1 13 01994 04 0001 130</t>
  </si>
  <si>
    <t>000 1 13 01994 04 0003 130</t>
  </si>
  <si>
    <t>000 1 16 01080 01 0000 140</t>
  </si>
  <si>
    <t>000 1 16 01090 01 0000 140</t>
  </si>
  <si>
    <t>000 1 16 01140 01 0000 140</t>
  </si>
  <si>
    <t>000 1 16 01150 01 0000 140</t>
  </si>
  <si>
    <t>000 1 16 01190 01 0000 140</t>
  </si>
  <si>
    <t>000 1 16 02 000 00 0000 140</t>
  </si>
  <si>
    <t>000 2 18 00 000 00 0000 000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</si>
  <si>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</si>
  <si>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</si>
  <si>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</si>
  <si>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</si>
  <si>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</si>
  <si>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</si>
  <si>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</si>
  <si>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000 1 16 11000 01 0000 140</t>
  </si>
  <si>
    <t>000 1 16 10123 01 0041 140</t>
  </si>
  <si>
    <t>000 1 16 10120 00 0000 140</t>
  </si>
  <si>
    <t>000 1 16 10030 00 0000 140</t>
  </si>
  <si>
    <t>000 1 16 10000 00 0000 140</t>
  </si>
  <si>
    <t>000 1 16 07090 00 0000 140</t>
  </si>
  <si>
    <t>Платежи, уплачиваемые в целях возмещения вреда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</si>
  <si>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</si>
  <si>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</si>
  <si>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</si>
  <si>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</si>
  <si>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</si>
  <si>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</si>
  <si>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</si>
  <si>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</si>
  <si>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</si>
  <si>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(работ) получателями средств бюджетов городских округов (Плата за оформление родственных, почётных, воинских захоронений, созданных с 1 августа 2004 года по 30 июня 2020 года включительно, превышающих установленный органами местного самоуправления муниципальных образований Московской области размер данных мест захоронений, как семейные родовые захоронения)</t>
  </si>
  <si>
    <t>Прочие доходы от оказания платных услуг (работ) получателями средств бюджетов городских округов (плата за предоставление места для создания семейного (родового) захоронения)</t>
  </si>
  <si>
    <t>Плата за оказание услуг по присоединению объектов дорожного сервиса к автомобильным дорогам общего пользования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</si>
  <si>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по плате за размещение объектов.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</si>
  <si>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</si>
  <si>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</si>
  <si>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Сведения об исполнении бюджета городского округа Кашира по доходам в разрезе видов доходов в сравнении с запланированными значениями на 01.10.2022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</si>
</sst>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 ;\-#,##0.0\ "/>
    <numFmt numFmtId="194" formatCode="0.0000"/>
    <numFmt numFmtId="195" formatCode="0.00000"/>
    <numFmt numFmtId="196" formatCode="0.000000"/>
    <numFmt numFmtId="197" formatCode="0.0"/>
    <numFmt numFmtId="198" formatCode="0.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[&gt;=5]#,##0.00,;[Red][&lt;=-5]\-#,##0.00,;#,##0.00,"/>
    <numFmt numFmtId="205" formatCode="#,##0.00_ ;[Red]\-#,##0.00\ "/>
    <numFmt numFmtId="206" formatCode="#,##0.0_ ;[Red]\-#,##0.0\ "/>
    <numFmt numFmtId="207" formatCode="#,##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Fill="1" applyAlignment="1">
      <alignment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22" fillId="0" borderId="10" xfId="53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justify" vertical="center" wrapText="1"/>
    </xf>
    <xf numFmtId="0" fontId="22" fillId="0" borderId="10" xfId="53" applyNumberFormat="1" applyFont="1" applyFill="1" applyBorder="1" applyAlignment="1">
      <alignment horizontal="justify" vertical="center" wrapText="1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188" fontId="22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vertical="center" wrapText="1"/>
      <protection/>
    </xf>
    <xf numFmtId="4" fontId="22" fillId="0" borderId="0" xfId="0" applyNumberFormat="1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22" fillId="0" borderId="0" xfId="53" applyFont="1" applyFill="1" applyBorder="1" applyAlignment="1">
      <alignment horizontal="right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49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188" fontId="3" fillId="0" borderId="10" xfId="53" applyNumberFormat="1" applyFont="1" applyFill="1" applyBorder="1" applyAlignment="1">
      <alignment horizontal="center" vertical="center" wrapText="1"/>
      <protection/>
    </xf>
    <xf numFmtId="188" fontId="3" fillId="0" borderId="10" xfId="61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188" fontId="22" fillId="0" borderId="10" xfId="61" applyNumberFormat="1" applyFont="1" applyFill="1" applyBorder="1" applyAlignment="1">
      <alignment horizontal="center" vertical="center" wrapText="1"/>
    </xf>
    <xf numFmtId="188" fontId="3" fillId="0" borderId="10" xfId="61" applyNumberFormat="1" applyFont="1" applyFill="1" applyBorder="1" applyAlignment="1">
      <alignment horizontal="center" vertical="center" wrapText="1" shrinkToFi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0" fillId="0" borderId="10" xfId="0" applyNumberFormat="1" applyFont="1" applyFill="1" applyBorder="1" applyAlignment="1">
      <alignment horizontal="center" vertical="center"/>
    </xf>
    <xf numFmtId="188" fontId="31" fillId="0" borderId="10" xfId="0" applyNumberFormat="1" applyFont="1" applyFill="1" applyBorder="1" applyAlignment="1">
      <alignment horizontal="center" vertical="center"/>
    </xf>
    <xf numFmtId="188" fontId="22" fillId="0" borderId="10" xfId="53" applyNumberFormat="1" applyFont="1" applyFill="1" applyBorder="1" applyAlignment="1">
      <alignment horizontal="center" vertical="center" wrapText="1"/>
      <protection/>
    </xf>
    <xf numFmtId="0" fontId="22" fillId="25" borderId="0" xfId="0" applyFont="1" applyFill="1" applyAlignment="1">
      <alignment vertical="center" wrapText="1"/>
    </xf>
    <xf numFmtId="49" fontId="3" fillId="24" borderId="10" xfId="53" applyNumberFormat="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justify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188" fontId="22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left" vertical="center" wrapText="1"/>
    </xf>
    <xf numFmtId="188" fontId="30" fillId="24" borderId="10" xfId="0" applyNumberFormat="1" applyFont="1" applyFill="1" applyBorder="1" applyAlignment="1">
      <alignment horizontal="center" vertical="center"/>
    </xf>
    <xf numFmtId="0" fontId="3" fillId="24" borderId="10" xfId="53" applyFont="1" applyFill="1" applyBorder="1" applyAlignment="1">
      <alignment horizontal="justify" vertical="center" wrapText="1"/>
      <protection/>
    </xf>
    <xf numFmtId="0" fontId="22" fillId="24" borderId="10" xfId="53" applyFont="1" applyFill="1" applyBorder="1" applyAlignment="1">
      <alignment horizontal="justify" vertical="center" wrapText="1"/>
      <protection/>
    </xf>
    <xf numFmtId="49" fontId="3" fillId="24" borderId="10" xfId="53" applyNumberFormat="1" applyFont="1" applyFill="1" applyBorder="1" applyAlignment="1">
      <alignment vertical="center" wrapText="1"/>
      <protection/>
    </xf>
    <xf numFmtId="49" fontId="22" fillId="24" borderId="10" xfId="53" applyNumberFormat="1" applyFont="1" applyFill="1" applyBorder="1" applyAlignment="1">
      <alignment vertical="center" wrapText="1"/>
      <protection/>
    </xf>
    <xf numFmtId="188" fontId="22" fillId="24" borderId="10" xfId="61" applyNumberFormat="1" applyFont="1" applyFill="1" applyBorder="1" applyAlignment="1">
      <alignment horizontal="center" vertical="center" wrapText="1"/>
    </xf>
    <xf numFmtId="188" fontId="3" fillId="24" borderId="10" xfId="61" applyNumberFormat="1" applyFont="1" applyFill="1" applyBorder="1" applyAlignment="1">
      <alignment horizontal="center" vertical="center" wrapText="1"/>
    </xf>
    <xf numFmtId="188" fontId="3" fillId="24" borderId="10" xfId="53" applyNumberFormat="1" applyFont="1" applyFill="1" applyBorder="1" applyAlignment="1">
      <alignment horizontal="center" vertical="center" wrapText="1"/>
      <protection/>
    </xf>
    <xf numFmtId="188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53" applyNumberFormat="1" applyFont="1" applyFill="1" applyBorder="1" applyAlignment="1">
      <alignment vertical="center" wrapText="1"/>
      <protection/>
    </xf>
    <xf numFmtId="188" fontId="25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11"/>
  <sheetViews>
    <sheetView showGridLines="0" tabSelected="1" zoomScaleSheetLayoutView="85" workbookViewId="0" topLeftCell="A1">
      <selection activeCell="C8" sqref="C8"/>
    </sheetView>
  </sheetViews>
  <sheetFormatPr defaultColWidth="9.421875" defaultRowHeight="12.75"/>
  <cols>
    <col min="1" max="1" width="22.421875" style="1" customWidth="1"/>
    <col min="2" max="2" width="69.140625" style="9" customWidth="1"/>
    <col min="3" max="3" width="14.57421875" style="15" customWidth="1"/>
    <col min="4" max="4" width="13.00390625" style="1" customWidth="1"/>
    <col min="5" max="5" width="13.421875" style="1" customWidth="1"/>
    <col min="6" max="8" width="9.421875" style="1" hidden="1" customWidth="1"/>
    <col min="9" max="16384" width="9.421875" style="1" customWidth="1"/>
  </cols>
  <sheetData>
    <row r="1" spans="2:4" s="22" customFormat="1" ht="10.5" customHeight="1">
      <c r="B1" s="29"/>
      <c r="C1" s="64"/>
      <c r="D1" s="64"/>
    </row>
    <row r="2" spans="1:4" ht="40.5" customHeight="1">
      <c r="A2" s="65" t="s">
        <v>379</v>
      </c>
      <c r="B2" s="65"/>
      <c r="C2" s="65"/>
      <c r="D2" s="65"/>
    </row>
    <row r="3" spans="4:5" ht="12">
      <c r="D3" s="32"/>
      <c r="E3" s="1" t="s">
        <v>10</v>
      </c>
    </row>
    <row r="4" spans="1:5" ht="12">
      <c r="A4" s="23" t="s">
        <v>276</v>
      </c>
      <c r="B4" s="23" t="s">
        <v>275</v>
      </c>
      <c r="C4" s="33">
        <v>2022</v>
      </c>
      <c r="D4" s="34" t="s">
        <v>334</v>
      </c>
      <c r="E4" s="34"/>
    </row>
    <row r="5" spans="1:5" ht="12">
      <c r="A5" s="7" t="s">
        <v>17</v>
      </c>
      <c r="B5" s="4" t="s">
        <v>42</v>
      </c>
      <c r="C5" s="37">
        <f>C6+C13+C19+C24+C32+C39+C59+C66+C81+C112+C88</f>
        <v>1589359.1</v>
      </c>
      <c r="D5" s="37">
        <f>D6+D13+D19+D24+D32+D39+D59+D66+D81+D112+D88</f>
        <v>1112796.1</v>
      </c>
      <c r="E5" s="37">
        <f>D5/C5*100</f>
        <v>70.01539803056464</v>
      </c>
    </row>
    <row r="6" spans="1:5" ht="12" customHeight="1">
      <c r="A6" s="7" t="s">
        <v>18</v>
      </c>
      <c r="B6" s="4" t="s">
        <v>19</v>
      </c>
      <c r="C6" s="38">
        <f>C7</f>
        <v>1093860.6</v>
      </c>
      <c r="D6" s="38">
        <f>D7</f>
        <v>744670.2000000001</v>
      </c>
      <c r="E6" s="37">
        <f aca="true" t="shared" si="0" ref="E6:E66">D6/C6*100</f>
        <v>68.07724860005013</v>
      </c>
    </row>
    <row r="7" spans="1:5" ht="22.5" customHeight="1">
      <c r="A7" s="11" t="s">
        <v>47</v>
      </c>
      <c r="B7" s="6" t="s">
        <v>20</v>
      </c>
      <c r="C7" s="39">
        <f>SUM(C8:C12)</f>
        <v>1093860.6</v>
      </c>
      <c r="D7" s="39">
        <f>SUM(D8:D12)</f>
        <v>744670.2000000001</v>
      </c>
      <c r="E7" s="45">
        <f t="shared" si="0"/>
        <v>68.07724860005013</v>
      </c>
    </row>
    <row r="8" spans="1:6" ht="41.25" customHeight="1">
      <c r="A8" s="11" t="s">
        <v>277</v>
      </c>
      <c r="B8" s="6" t="s">
        <v>278</v>
      </c>
      <c r="C8" s="39">
        <v>1049428.6</v>
      </c>
      <c r="D8" s="39">
        <v>702022.9</v>
      </c>
      <c r="E8" s="45">
        <f t="shared" si="0"/>
        <v>66.89572782750537</v>
      </c>
      <c r="F8" s="1">
        <v>-34276</v>
      </c>
    </row>
    <row r="9" spans="1:5" ht="67.5" customHeight="1">
      <c r="A9" s="35" t="s">
        <v>335</v>
      </c>
      <c r="B9" s="6" t="s">
        <v>371</v>
      </c>
      <c r="C9" s="51">
        <v>0</v>
      </c>
      <c r="D9" s="51">
        <v>1402</v>
      </c>
      <c r="E9" s="45">
        <v>0</v>
      </c>
    </row>
    <row r="10" spans="1:5" ht="41.25" customHeight="1">
      <c r="A10" s="35" t="s">
        <v>336</v>
      </c>
      <c r="B10" s="6" t="s">
        <v>372</v>
      </c>
      <c r="C10" s="51">
        <v>0</v>
      </c>
      <c r="D10" s="51">
        <v>8710.8</v>
      </c>
      <c r="E10" s="45">
        <v>0</v>
      </c>
    </row>
    <row r="11" spans="1:5" ht="57" customHeight="1">
      <c r="A11" s="11" t="s">
        <v>280</v>
      </c>
      <c r="B11" s="6" t="s">
        <v>279</v>
      </c>
      <c r="C11" s="39">
        <v>23432</v>
      </c>
      <c r="D11" s="39">
        <v>18391.7</v>
      </c>
      <c r="E11" s="45">
        <f t="shared" si="0"/>
        <v>78.48967224308639</v>
      </c>
    </row>
    <row r="12" spans="1:6" ht="50.25" customHeight="1">
      <c r="A12" s="11" t="s">
        <v>281</v>
      </c>
      <c r="B12" s="6" t="s">
        <v>282</v>
      </c>
      <c r="C12" s="39">
        <v>21000</v>
      </c>
      <c r="D12" s="39">
        <v>14142.8</v>
      </c>
      <c r="E12" s="45">
        <f t="shared" si="0"/>
        <v>67.34666666666666</v>
      </c>
      <c r="F12" s="1">
        <v>-66381.4</v>
      </c>
    </row>
    <row r="13" spans="1:5" ht="22.5">
      <c r="A13" s="7" t="s">
        <v>59</v>
      </c>
      <c r="B13" s="4" t="s">
        <v>62</v>
      </c>
      <c r="C13" s="38">
        <f>C14</f>
        <v>51490</v>
      </c>
      <c r="D13" s="38">
        <f>D14</f>
        <v>44292.1</v>
      </c>
      <c r="E13" s="37">
        <f t="shared" si="0"/>
        <v>86.02078073412312</v>
      </c>
    </row>
    <row r="14" spans="1:5" ht="30" customHeight="1">
      <c r="A14" s="7" t="s">
        <v>63</v>
      </c>
      <c r="B14" s="4" t="s">
        <v>64</v>
      </c>
      <c r="C14" s="38">
        <f>C15+C16+C17+C18</f>
        <v>51490</v>
      </c>
      <c r="D14" s="38">
        <f>D15+D16+D17+D18</f>
        <v>44292.1</v>
      </c>
      <c r="E14" s="37">
        <f t="shared" si="0"/>
        <v>86.02078073412312</v>
      </c>
    </row>
    <row r="15" spans="1:5" ht="51" customHeight="1">
      <c r="A15" s="11" t="s">
        <v>65</v>
      </c>
      <c r="B15" s="6" t="s">
        <v>66</v>
      </c>
      <c r="C15" s="40">
        <v>23280</v>
      </c>
      <c r="D15" s="40">
        <v>21656.6</v>
      </c>
      <c r="E15" s="45">
        <f t="shared" si="0"/>
        <v>93.02663230240549</v>
      </c>
    </row>
    <row r="16" spans="1:5" ht="51.75" customHeight="1">
      <c r="A16" s="11" t="s">
        <v>67</v>
      </c>
      <c r="B16" s="10" t="s">
        <v>68</v>
      </c>
      <c r="C16" s="40">
        <v>129</v>
      </c>
      <c r="D16" s="40">
        <v>122.5</v>
      </c>
      <c r="E16" s="45">
        <f t="shared" si="0"/>
        <v>94.96124031007753</v>
      </c>
    </row>
    <row r="17" spans="1:5" ht="51" customHeight="1">
      <c r="A17" s="11" t="s">
        <v>69</v>
      </c>
      <c r="B17" s="10" t="s">
        <v>70</v>
      </c>
      <c r="C17" s="40">
        <v>31000</v>
      </c>
      <c r="D17" s="40">
        <v>24930.5</v>
      </c>
      <c r="E17" s="45">
        <f t="shared" si="0"/>
        <v>80.42096774193548</v>
      </c>
    </row>
    <row r="18" spans="1:5" ht="50.25" customHeight="1">
      <c r="A18" s="11" t="s">
        <v>71</v>
      </c>
      <c r="B18" s="10" t="s">
        <v>72</v>
      </c>
      <c r="C18" s="40">
        <v>-2919</v>
      </c>
      <c r="D18" s="40">
        <v>-2417.5</v>
      </c>
      <c r="E18" s="45">
        <f t="shared" si="0"/>
        <v>82.8194587187393</v>
      </c>
    </row>
    <row r="19" spans="1:5" ht="12">
      <c r="A19" s="7" t="s">
        <v>21</v>
      </c>
      <c r="B19" s="4" t="s">
        <v>22</v>
      </c>
      <c r="C19" s="37">
        <f>C20+C21+C23+C22</f>
        <v>144390.5</v>
      </c>
      <c r="D19" s="37">
        <f>D20+D21+D23+D22</f>
        <v>92689.3</v>
      </c>
      <c r="E19" s="37">
        <f t="shared" si="0"/>
        <v>64.1934891838452</v>
      </c>
    </row>
    <row r="20" spans="1:5" ht="18" customHeight="1">
      <c r="A20" s="11" t="s">
        <v>1</v>
      </c>
      <c r="B20" s="6" t="s">
        <v>2</v>
      </c>
      <c r="C20" s="40">
        <v>122883.8</v>
      </c>
      <c r="D20" s="40">
        <v>81616.7</v>
      </c>
      <c r="E20" s="45">
        <f t="shared" si="0"/>
        <v>66.41778655933491</v>
      </c>
    </row>
    <row r="21" spans="1:5" ht="18" customHeight="1">
      <c r="A21" s="11" t="s">
        <v>48</v>
      </c>
      <c r="B21" s="6" t="s">
        <v>23</v>
      </c>
      <c r="C21" s="40">
        <v>50</v>
      </c>
      <c r="D21" s="40">
        <v>539.3</v>
      </c>
      <c r="E21" s="45">
        <f t="shared" si="0"/>
        <v>1078.6</v>
      </c>
    </row>
    <row r="22" spans="1:5" ht="20.25" customHeight="1">
      <c r="A22" s="11" t="s">
        <v>199</v>
      </c>
      <c r="B22" s="6" t="s">
        <v>200</v>
      </c>
      <c r="C22" s="40">
        <v>36.2</v>
      </c>
      <c r="D22" s="40">
        <v>-112.3</v>
      </c>
      <c r="E22" s="45">
        <f t="shared" si="0"/>
        <v>-310.22099447513807</v>
      </c>
    </row>
    <row r="23" spans="1:5" ht="20.25" customHeight="1">
      <c r="A23" s="11" t="s">
        <v>14</v>
      </c>
      <c r="B23" s="6" t="s">
        <v>3</v>
      </c>
      <c r="C23" s="40">
        <v>21420.5</v>
      </c>
      <c r="D23" s="40">
        <v>10645.6</v>
      </c>
      <c r="E23" s="45">
        <f t="shared" si="0"/>
        <v>49.69818631684602</v>
      </c>
    </row>
    <row r="24" spans="1:5" ht="20.25" customHeight="1">
      <c r="A24" s="7" t="s">
        <v>73</v>
      </c>
      <c r="B24" s="4" t="s">
        <v>74</v>
      </c>
      <c r="C24" s="38">
        <f>SUM(C25+C27)</f>
        <v>152067</v>
      </c>
      <c r="D24" s="38">
        <f>SUM(D25+D27)</f>
        <v>71258.4</v>
      </c>
      <c r="E24" s="37">
        <f t="shared" si="0"/>
        <v>46.8598709779242</v>
      </c>
    </row>
    <row r="25" spans="1:5" ht="30" customHeight="1">
      <c r="A25" s="7" t="s">
        <v>75</v>
      </c>
      <c r="B25" s="4" t="s">
        <v>76</v>
      </c>
      <c r="C25" s="38">
        <f>SUM(C26)</f>
        <v>62860</v>
      </c>
      <c r="D25" s="38">
        <f>SUM(D26)</f>
        <v>29684.9</v>
      </c>
      <c r="E25" s="37">
        <f t="shared" si="0"/>
        <v>47.22383073496659</v>
      </c>
    </row>
    <row r="26" spans="1:5" ht="45.75" customHeight="1">
      <c r="A26" s="11" t="s">
        <v>86</v>
      </c>
      <c r="B26" s="6" t="s">
        <v>85</v>
      </c>
      <c r="C26" s="40">
        <v>62860</v>
      </c>
      <c r="D26" s="40">
        <v>29684.9</v>
      </c>
      <c r="E26" s="45">
        <f t="shared" si="0"/>
        <v>47.22383073496659</v>
      </c>
    </row>
    <row r="27" spans="1:5" ht="20.25" customHeight="1">
      <c r="A27" s="7" t="s">
        <v>77</v>
      </c>
      <c r="B27" s="4" t="s">
        <v>78</v>
      </c>
      <c r="C27" s="38">
        <f>C28+C30</f>
        <v>89207</v>
      </c>
      <c r="D27" s="38">
        <f>D28+D30</f>
        <v>41573.5</v>
      </c>
      <c r="E27" s="37">
        <f t="shared" si="0"/>
        <v>46.60340556234377</v>
      </c>
    </row>
    <row r="28" spans="1:5" ht="27" customHeight="1">
      <c r="A28" s="7" t="s">
        <v>79</v>
      </c>
      <c r="B28" s="16" t="s">
        <v>80</v>
      </c>
      <c r="C28" s="38">
        <f>C29</f>
        <v>59966.2</v>
      </c>
      <c r="D28" s="38">
        <f>D29</f>
        <v>35625.2</v>
      </c>
      <c r="E28" s="37">
        <f t="shared" si="0"/>
        <v>59.4088002908305</v>
      </c>
    </row>
    <row r="29" spans="1:5" ht="30.75" customHeight="1">
      <c r="A29" s="11" t="s">
        <v>87</v>
      </c>
      <c r="B29" s="3" t="s">
        <v>84</v>
      </c>
      <c r="C29" s="40">
        <v>59966.2</v>
      </c>
      <c r="D29" s="40">
        <v>35625.2</v>
      </c>
      <c r="E29" s="45">
        <f t="shared" si="0"/>
        <v>59.4088002908305</v>
      </c>
    </row>
    <row r="30" spans="1:5" ht="25.5" customHeight="1">
      <c r="A30" s="7" t="s">
        <v>81</v>
      </c>
      <c r="B30" s="16" t="s">
        <v>82</v>
      </c>
      <c r="C30" s="38">
        <f>C31</f>
        <v>29240.8</v>
      </c>
      <c r="D30" s="38">
        <f>D31</f>
        <v>5948.3</v>
      </c>
      <c r="E30" s="37">
        <f t="shared" si="0"/>
        <v>20.34246669037783</v>
      </c>
    </row>
    <row r="31" spans="1:5" ht="33" customHeight="1">
      <c r="A31" s="11" t="s">
        <v>88</v>
      </c>
      <c r="B31" s="3" t="s">
        <v>83</v>
      </c>
      <c r="C31" s="40">
        <v>29240.8</v>
      </c>
      <c r="D31" s="40">
        <v>5948.3</v>
      </c>
      <c r="E31" s="45">
        <f t="shared" si="0"/>
        <v>20.34246669037783</v>
      </c>
    </row>
    <row r="32" spans="1:5" ht="31.5" customHeight="1">
      <c r="A32" s="12" t="s">
        <v>52</v>
      </c>
      <c r="B32" s="4" t="s">
        <v>24</v>
      </c>
      <c r="C32" s="37">
        <f>SUM(C33+C35+C38)</f>
        <v>10304</v>
      </c>
      <c r="D32" s="37">
        <f>SUM(D33+D35+D38)</f>
        <v>9127</v>
      </c>
      <c r="E32" s="37">
        <f t="shared" si="0"/>
        <v>88.57725155279503</v>
      </c>
    </row>
    <row r="33" spans="1:5" ht="32.25" customHeight="1">
      <c r="A33" s="12" t="s">
        <v>49</v>
      </c>
      <c r="B33" s="5" t="s">
        <v>25</v>
      </c>
      <c r="C33" s="37">
        <f>SUM(C34)</f>
        <v>10291</v>
      </c>
      <c r="D33" s="37">
        <f>SUM(D34)</f>
        <v>9005.4</v>
      </c>
      <c r="E33" s="37">
        <f t="shared" si="0"/>
        <v>87.50753085220096</v>
      </c>
    </row>
    <row r="34" spans="1:5" ht="30" customHeight="1">
      <c r="A34" s="13" t="s">
        <v>50</v>
      </c>
      <c r="B34" s="3" t="s">
        <v>53</v>
      </c>
      <c r="C34" s="40">
        <v>10291</v>
      </c>
      <c r="D34" s="40">
        <v>9005.4</v>
      </c>
      <c r="E34" s="45">
        <f t="shared" si="0"/>
        <v>87.50753085220096</v>
      </c>
    </row>
    <row r="35" spans="1:5" ht="23.25" customHeight="1">
      <c r="A35" s="12" t="s">
        <v>26</v>
      </c>
      <c r="B35" s="5" t="s">
        <v>27</v>
      </c>
      <c r="C35" s="41">
        <f>SUM(C36:C36)</f>
        <v>10</v>
      </c>
      <c r="D35" s="41">
        <f>SUM(D36:D36)</f>
        <v>120</v>
      </c>
      <c r="E35" s="37">
        <f t="shared" si="0"/>
        <v>1200</v>
      </c>
    </row>
    <row r="36" spans="1:5" ht="31.5" customHeight="1">
      <c r="A36" s="13" t="s">
        <v>58</v>
      </c>
      <c r="B36" s="3" t="s">
        <v>28</v>
      </c>
      <c r="C36" s="40">
        <v>10</v>
      </c>
      <c r="D36" s="40">
        <v>120</v>
      </c>
      <c r="E36" s="45">
        <f t="shared" si="0"/>
        <v>1200</v>
      </c>
    </row>
    <row r="37" spans="1:5" ht="39.75" customHeight="1">
      <c r="A37" s="12" t="s">
        <v>231</v>
      </c>
      <c r="B37" s="5" t="s">
        <v>230</v>
      </c>
      <c r="C37" s="42">
        <f>C38</f>
        <v>3</v>
      </c>
      <c r="D37" s="42">
        <f>D38</f>
        <v>1.6</v>
      </c>
      <c r="E37" s="37">
        <f t="shared" si="0"/>
        <v>53.333333333333336</v>
      </c>
    </row>
    <row r="38" spans="1:5" ht="50.25" customHeight="1">
      <c r="A38" s="13" t="s">
        <v>232</v>
      </c>
      <c r="B38" s="3" t="s">
        <v>229</v>
      </c>
      <c r="C38" s="39">
        <v>3</v>
      </c>
      <c r="D38" s="39">
        <v>1.6</v>
      </c>
      <c r="E38" s="45">
        <f t="shared" si="0"/>
        <v>53.333333333333336</v>
      </c>
    </row>
    <row r="39" spans="1:5" ht="42" customHeight="1">
      <c r="A39" s="7" t="s">
        <v>29</v>
      </c>
      <c r="B39" s="4" t="s">
        <v>30</v>
      </c>
      <c r="C39" s="37">
        <f>SUM(C42+C51+C40+C56)</f>
        <v>83403</v>
      </c>
      <c r="D39" s="37">
        <f>SUM(D42+D51+D40+D56)</f>
        <v>63340.49999999999</v>
      </c>
      <c r="E39" s="37">
        <f t="shared" si="0"/>
        <v>75.94510988813352</v>
      </c>
    </row>
    <row r="40" spans="1:5" ht="58.5" customHeight="1">
      <c r="A40" s="7" t="s">
        <v>123</v>
      </c>
      <c r="B40" s="4" t="s">
        <v>122</v>
      </c>
      <c r="C40" s="38">
        <f>C41</f>
        <v>3</v>
      </c>
      <c r="D40" s="38">
        <f>D41</f>
        <v>2.2</v>
      </c>
      <c r="E40" s="37">
        <f t="shared" si="0"/>
        <v>73.33333333333334</v>
      </c>
    </row>
    <row r="41" spans="1:5" ht="44.25" customHeight="1">
      <c r="A41" s="11" t="s">
        <v>120</v>
      </c>
      <c r="B41" s="6" t="s">
        <v>121</v>
      </c>
      <c r="C41" s="40">
        <v>3</v>
      </c>
      <c r="D41" s="40">
        <v>2.2</v>
      </c>
      <c r="E41" s="45">
        <f t="shared" si="0"/>
        <v>73.33333333333334</v>
      </c>
    </row>
    <row r="42" spans="1:5" ht="57" customHeight="1">
      <c r="A42" s="7" t="s">
        <v>31</v>
      </c>
      <c r="B42" s="4" t="s">
        <v>102</v>
      </c>
      <c r="C42" s="37">
        <f>SUM(C43+C47+C45)</f>
        <v>69330</v>
      </c>
      <c r="D42" s="37">
        <f>SUM(D43+D47+D45+D49)</f>
        <v>49909.1</v>
      </c>
      <c r="E42" s="37">
        <f t="shared" si="0"/>
        <v>71.98773979518246</v>
      </c>
    </row>
    <row r="43" spans="1:5" ht="52.5" customHeight="1">
      <c r="A43" s="7" t="s">
        <v>43</v>
      </c>
      <c r="B43" s="4" t="s">
        <v>44</v>
      </c>
      <c r="C43" s="38">
        <f>C44</f>
        <v>56200</v>
      </c>
      <c r="D43" s="38">
        <f>D44</f>
        <v>41003.5</v>
      </c>
      <c r="E43" s="37">
        <f t="shared" si="0"/>
        <v>72.95996441281139</v>
      </c>
    </row>
    <row r="44" spans="1:5" ht="51" customHeight="1">
      <c r="A44" s="11" t="s">
        <v>90</v>
      </c>
      <c r="B44" s="14" t="s">
        <v>89</v>
      </c>
      <c r="C44" s="40">
        <v>56200</v>
      </c>
      <c r="D44" s="40">
        <v>41003.5</v>
      </c>
      <c r="E44" s="37">
        <f t="shared" si="0"/>
        <v>72.95996441281139</v>
      </c>
    </row>
    <row r="45" spans="1:5" ht="48" customHeight="1">
      <c r="A45" s="7" t="s">
        <v>106</v>
      </c>
      <c r="B45" s="17" t="s">
        <v>107</v>
      </c>
      <c r="C45" s="38">
        <f>C46</f>
        <v>4130</v>
      </c>
      <c r="D45" s="38">
        <f>D46</f>
        <v>1053.6</v>
      </c>
      <c r="E45" s="37">
        <f t="shared" si="0"/>
        <v>25.510895883777234</v>
      </c>
    </row>
    <row r="46" spans="1:5" ht="39.75" customHeight="1">
      <c r="A46" s="11" t="s">
        <v>108</v>
      </c>
      <c r="B46" s="14" t="s">
        <v>107</v>
      </c>
      <c r="C46" s="40">
        <v>4130</v>
      </c>
      <c r="D46" s="40">
        <v>1053.6</v>
      </c>
      <c r="E46" s="37">
        <f t="shared" si="0"/>
        <v>25.510895883777234</v>
      </c>
    </row>
    <row r="47" spans="1:5" ht="54" customHeight="1">
      <c r="A47" s="7" t="s">
        <v>32</v>
      </c>
      <c r="B47" s="4" t="s">
        <v>103</v>
      </c>
      <c r="C47" s="38">
        <f>SUM(C48)</f>
        <v>9000</v>
      </c>
      <c r="D47" s="38">
        <f>SUM(D48)</f>
        <v>7837.5</v>
      </c>
      <c r="E47" s="37">
        <f t="shared" si="0"/>
        <v>87.08333333333333</v>
      </c>
    </row>
    <row r="48" spans="1:5" s="8" customFormat="1" ht="42.75" customHeight="1">
      <c r="A48" s="11" t="s">
        <v>91</v>
      </c>
      <c r="B48" s="6" t="s">
        <v>92</v>
      </c>
      <c r="C48" s="40">
        <v>9000</v>
      </c>
      <c r="D48" s="40">
        <v>7837.5</v>
      </c>
      <c r="E48" s="37">
        <f t="shared" si="0"/>
        <v>87.08333333333333</v>
      </c>
    </row>
    <row r="49" spans="1:5" s="8" customFormat="1" ht="42.75" customHeight="1">
      <c r="A49" s="47" t="s">
        <v>337</v>
      </c>
      <c r="B49" s="55" t="s">
        <v>378</v>
      </c>
      <c r="C49" s="60">
        <v>0</v>
      </c>
      <c r="D49" s="60">
        <f>D50</f>
        <v>14.5</v>
      </c>
      <c r="E49" s="61">
        <v>0</v>
      </c>
    </row>
    <row r="50" spans="1:5" s="8" customFormat="1" ht="58.5" customHeight="1">
      <c r="A50" s="35" t="s">
        <v>338</v>
      </c>
      <c r="B50" s="56" t="s">
        <v>377</v>
      </c>
      <c r="C50" s="59">
        <v>0</v>
      </c>
      <c r="D50" s="59">
        <v>14.5</v>
      </c>
      <c r="E50" s="62">
        <v>0</v>
      </c>
    </row>
    <row r="51" spans="1:5" ht="58.5" customHeight="1">
      <c r="A51" s="7" t="s">
        <v>13</v>
      </c>
      <c r="B51" s="4" t="s">
        <v>12</v>
      </c>
      <c r="C51" s="38">
        <f>SUM(C52)</f>
        <v>12900</v>
      </c>
      <c r="D51" s="38">
        <f>SUM(D52)</f>
        <v>11144.5</v>
      </c>
      <c r="E51" s="37">
        <f t="shared" si="0"/>
        <v>86.39147286821705</v>
      </c>
    </row>
    <row r="52" spans="1:5" ht="57" customHeight="1">
      <c r="A52" s="11" t="s">
        <v>11</v>
      </c>
      <c r="B52" s="6" t="s">
        <v>9</v>
      </c>
      <c r="C52" s="39">
        <f>C53+C54</f>
        <v>12900</v>
      </c>
      <c r="D52" s="39">
        <f>D53+D54+D55</f>
        <v>11144.5</v>
      </c>
      <c r="E52" s="45">
        <f t="shared" si="0"/>
        <v>86.39147286821705</v>
      </c>
    </row>
    <row r="53" spans="1:5" ht="57" customHeight="1">
      <c r="A53" s="11" t="s">
        <v>93</v>
      </c>
      <c r="B53" s="6" t="s">
        <v>94</v>
      </c>
      <c r="C53" s="40">
        <v>12000</v>
      </c>
      <c r="D53" s="40">
        <v>10344.9</v>
      </c>
      <c r="E53" s="45">
        <f t="shared" si="0"/>
        <v>86.2075</v>
      </c>
    </row>
    <row r="54" spans="1:5" ht="57" customHeight="1">
      <c r="A54" s="11" t="s">
        <v>307</v>
      </c>
      <c r="B54" s="6" t="s">
        <v>285</v>
      </c>
      <c r="C54" s="40">
        <v>900</v>
      </c>
      <c r="D54" s="40">
        <v>683.6</v>
      </c>
      <c r="E54" s="45">
        <f t="shared" si="0"/>
        <v>75.95555555555555</v>
      </c>
    </row>
    <row r="55" spans="1:5" ht="57" customHeight="1">
      <c r="A55" s="35" t="s">
        <v>339</v>
      </c>
      <c r="B55" s="56" t="s">
        <v>376</v>
      </c>
      <c r="C55" s="59">
        <v>0</v>
      </c>
      <c r="D55" s="59">
        <v>116</v>
      </c>
      <c r="E55" s="45">
        <v>0</v>
      </c>
    </row>
    <row r="56" spans="1:5" ht="63.75" customHeight="1">
      <c r="A56" s="7" t="s">
        <v>223</v>
      </c>
      <c r="B56" s="4" t="s">
        <v>224</v>
      </c>
      <c r="C56" s="42">
        <f>C58+C57</f>
        <v>1170</v>
      </c>
      <c r="D56" s="42">
        <f>D58+D57</f>
        <v>2284.7</v>
      </c>
      <c r="E56" s="37">
        <f t="shared" si="0"/>
        <v>195.27350427350424</v>
      </c>
    </row>
    <row r="57" spans="1:5" ht="75" customHeight="1">
      <c r="A57" s="11" t="s">
        <v>227</v>
      </c>
      <c r="B57" s="6" t="s">
        <v>225</v>
      </c>
      <c r="C57" s="40">
        <v>1170</v>
      </c>
      <c r="D57" s="40">
        <v>750.6</v>
      </c>
      <c r="E57" s="37">
        <f t="shared" si="0"/>
        <v>64.15384615384616</v>
      </c>
    </row>
    <row r="58" spans="1:5" ht="75" customHeight="1">
      <c r="A58" s="11" t="s">
        <v>228</v>
      </c>
      <c r="B58" s="6" t="s">
        <v>226</v>
      </c>
      <c r="C58" s="39">
        <v>0</v>
      </c>
      <c r="D58" s="39">
        <v>1534.1</v>
      </c>
      <c r="E58" s="37">
        <v>0</v>
      </c>
    </row>
    <row r="59" spans="1:5" ht="15.75" customHeight="1">
      <c r="A59" s="7" t="s">
        <v>33</v>
      </c>
      <c r="B59" s="4" t="s">
        <v>34</v>
      </c>
      <c r="C59" s="38">
        <f>SUM(C60)</f>
        <v>2655</v>
      </c>
      <c r="D59" s="38">
        <f>SUM(D60)</f>
        <v>11907.899999999998</v>
      </c>
      <c r="E59" s="37">
        <f t="shared" si="0"/>
        <v>448.50847457627106</v>
      </c>
    </row>
    <row r="60" spans="1:5" ht="15.75" customHeight="1">
      <c r="A60" s="7" t="s">
        <v>57</v>
      </c>
      <c r="B60" s="4" t="s">
        <v>56</v>
      </c>
      <c r="C60" s="38">
        <f>C61+C63+C62</f>
        <v>2655</v>
      </c>
      <c r="D60" s="38">
        <f>D61+D63+D62</f>
        <v>11907.899999999998</v>
      </c>
      <c r="E60" s="37">
        <f t="shared" si="0"/>
        <v>448.50847457627106</v>
      </c>
    </row>
    <row r="61" spans="1:5" ht="18" customHeight="1">
      <c r="A61" s="11" t="s">
        <v>54</v>
      </c>
      <c r="B61" s="6" t="s">
        <v>55</v>
      </c>
      <c r="C61" s="39">
        <v>680</v>
      </c>
      <c r="D61" s="39">
        <v>384.3</v>
      </c>
      <c r="E61" s="45">
        <f t="shared" si="0"/>
        <v>56.51470588235294</v>
      </c>
    </row>
    <row r="62" spans="1:5" ht="18" customHeight="1">
      <c r="A62" s="11" t="s">
        <v>113</v>
      </c>
      <c r="B62" s="6" t="s">
        <v>114</v>
      </c>
      <c r="C62" s="39">
        <v>35</v>
      </c>
      <c r="D62" s="39">
        <v>117.3</v>
      </c>
      <c r="E62" s="45">
        <f t="shared" si="0"/>
        <v>335.14285714285717</v>
      </c>
    </row>
    <row r="63" spans="1:5" ht="19.5" customHeight="1">
      <c r="A63" s="7" t="s">
        <v>16</v>
      </c>
      <c r="B63" s="4" t="s">
        <v>15</v>
      </c>
      <c r="C63" s="42">
        <f>C64+C65</f>
        <v>1940</v>
      </c>
      <c r="D63" s="42">
        <f>D64+D65</f>
        <v>11406.3</v>
      </c>
      <c r="E63" s="37">
        <f t="shared" si="0"/>
        <v>587.9536082474226</v>
      </c>
    </row>
    <row r="64" spans="1:5" ht="19.5" customHeight="1">
      <c r="A64" s="11" t="s">
        <v>115</v>
      </c>
      <c r="B64" s="6" t="s">
        <v>117</v>
      </c>
      <c r="C64" s="39">
        <v>240</v>
      </c>
      <c r="D64" s="39">
        <v>377.5</v>
      </c>
      <c r="E64" s="45">
        <f t="shared" si="0"/>
        <v>157.29166666666669</v>
      </c>
    </row>
    <row r="65" spans="1:5" ht="19.5" customHeight="1">
      <c r="A65" s="11" t="s">
        <v>116</v>
      </c>
      <c r="B65" s="6" t="s">
        <v>118</v>
      </c>
      <c r="C65" s="39">
        <v>1700</v>
      </c>
      <c r="D65" s="39">
        <v>11028.8</v>
      </c>
      <c r="E65" s="45">
        <f t="shared" si="0"/>
        <v>648.7529411764706</v>
      </c>
    </row>
    <row r="66" spans="1:5" s="8" customFormat="1" ht="30.75" customHeight="1">
      <c r="A66" s="7" t="s">
        <v>4</v>
      </c>
      <c r="B66" s="4" t="s">
        <v>119</v>
      </c>
      <c r="C66" s="42">
        <f>SUM(C74+C67)</f>
        <v>4285</v>
      </c>
      <c r="D66" s="42">
        <f>SUM(D74+D67)</f>
        <v>8854</v>
      </c>
      <c r="E66" s="37">
        <f t="shared" si="0"/>
        <v>206.62777129521587</v>
      </c>
    </row>
    <row r="67" spans="1:5" s="8" customFormat="1" ht="15.75" customHeight="1">
      <c r="A67" s="47" t="s">
        <v>191</v>
      </c>
      <c r="B67" s="55" t="s">
        <v>198</v>
      </c>
      <c r="C67" s="49">
        <f>C69</f>
        <v>0</v>
      </c>
      <c r="D67" s="49">
        <f>D69+D68</f>
        <v>381.79999999999995</v>
      </c>
      <c r="E67" s="37">
        <v>0</v>
      </c>
    </row>
    <row r="68" spans="1:5" s="8" customFormat="1" ht="33.75" customHeight="1">
      <c r="A68" s="35" t="s">
        <v>340</v>
      </c>
      <c r="B68" s="56" t="s">
        <v>375</v>
      </c>
      <c r="C68" s="51">
        <v>0</v>
      </c>
      <c r="D68" s="51">
        <v>79.9</v>
      </c>
      <c r="E68" s="45">
        <v>0</v>
      </c>
    </row>
    <row r="69" spans="1:5" s="8" customFormat="1" ht="22.5" customHeight="1">
      <c r="A69" s="47" t="s">
        <v>192</v>
      </c>
      <c r="B69" s="55" t="s">
        <v>197</v>
      </c>
      <c r="C69" s="49">
        <f>C70</f>
        <v>0</v>
      </c>
      <c r="D69" s="49">
        <f>D70</f>
        <v>301.9</v>
      </c>
      <c r="E69" s="37">
        <v>0</v>
      </c>
    </row>
    <row r="70" spans="1:5" s="8" customFormat="1" ht="33.75" customHeight="1">
      <c r="A70" s="47" t="s">
        <v>193</v>
      </c>
      <c r="B70" s="57" t="s">
        <v>196</v>
      </c>
      <c r="C70" s="49">
        <f>C73</f>
        <v>0</v>
      </c>
      <c r="D70" s="49">
        <f>SUM(D71:D72)</f>
        <v>301.9</v>
      </c>
      <c r="E70" s="37">
        <v>0</v>
      </c>
    </row>
    <row r="71" spans="1:5" s="8" customFormat="1" ht="31.5" customHeight="1">
      <c r="A71" s="35" t="s">
        <v>341</v>
      </c>
      <c r="B71" s="58" t="s">
        <v>374</v>
      </c>
      <c r="C71" s="51">
        <v>0</v>
      </c>
      <c r="D71" s="51">
        <v>243.1</v>
      </c>
      <c r="E71" s="45">
        <v>0</v>
      </c>
    </row>
    <row r="72" spans="1:5" s="8" customFormat="1" ht="68.25" customHeight="1">
      <c r="A72" s="35" t="s">
        <v>342</v>
      </c>
      <c r="B72" s="63" t="s">
        <v>373</v>
      </c>
      <c r="C72" s="51">
        <v>0</v>
      </c>
      <c r="D72" s="51">
        <v>58.8</v>
      </c>
      <c r="E72" s="45">
        <v>0</v>
      </c>
    </row>
    <row r="73" spans="1:5" s="8" customFormat="1" ht="1.5" customHeight="1" hidden="1">
      <c r="A73" s="20" t="s">
        <v>194</v>
      </c>
      <c r="B73" s="21" t="s">
        <v>195</v>
      </c>
      <c r="C73" s="40">
        <v>0</v>
      </c>
      <c r="D73" s="40">
        <v>0</v>
      </c>
      <c r="E73" s="37" t="e">
        <f aca="true" t="shared" si="1" ref="E73:E131">D73/C73*100</f>
        <v>#DIV/0!</v>
      </c>
    </row>
    <row r="74" spans="1:5" s="8" customFormat="1" ht="23.25" customHeight="1">
      <c r="A74" s="7" t="s">
        <v>5</v>
      </c>
      <c r="B74" s="4" t="s">
        <v>6</v>
      </c>
      <c r="C74" s="38">
        <f>SUM(C75)</f>
        <v>4285</v>
      </c>
      <c r="D74" s="38">
        <f>SUM(D75)</f>
        <v>8472.2</v>
      </c>
      <c r="E74" s="37">
        <f t="shared" si="1"/>
        <v>197.71761960326722</v>
      </c>
    </row>
    <row r="75" spans="1:5" ht="20.25" customHeight="1">
      <c r="A75" s="7" t="s">
        <v>7</v>
      </c>
      <c r="B75" s="4" t="s">
        <v>8</v>
      </c>
      <c r="C75" s="38">
        <f>C76</f>
        <v>4285</v>
      </c>
      <c r="D75" s="38">
        <f>D76</f>
        <v>8472.2</v>
      </c>
      <c r="E75" s="37">
        <f t="shared" si="1"/>
        <v>197.71761960326722</v>
      </c>
    </row>
    <row r="76" spans="1:5" ht="34.5" customHeight="1">
      <c r="A76" s="7" t="s">
        <v>105</v>
      </c>
      <c r="B76" s="4" t="s">
        <v>95</v>
      </c>
      <c r="C76" s="42">
        <f>C77+C78+C79+C80</f>
        <v>4285</v>
      </c>
      <c r="D76" s="42">
        <f>D77+D78+D79+D80</f>
        <v>8472.2</v>
      </c>
      <c r="E76" s="37">
        <f t="shared" si="1"/>
        <v>197.71761960326722</v>
      </c>
    </row>
    <row r="77" spans="1:5" ht="34.5" customHeight="1">
      <c r="A77" s="11" t="s">
        <v>109</v>
      </c>
      <c r="B77" s="6" t="s">
        <v>110</v>
      </c>
      <c r="C77" s="40">
        <v>0</v>
      </c>
      <c r="D77" s="40">
        <v>2007.5</v>
      </c>
      <c r="E77" s="45">
        <v>0</v>
      </c>
    </row>
    <row r="78" spans="1:5" ht="34.5" customHeight="1">
      <c r="A78" s="11" t="s">
        <v>111</v>
      </c>
      <c r="B78" s="6" t="s">
        <v>112</v>
      </c>
      <c r="C78" s="40">
        <v>4200</v>
      </c>
      <c r="D78" s="40">
        <v>4455.1</v>
      </c>
      <c r="E78" s="45">
        <f t="shared" si="1"/>
        <v>106.07380952380953</v>
      </c>
    </row>
    <row r="79" spans="1:5" ht="24.75" customHeight="1">
      <c r="A79" s="11" t="s">
        <v>233</v>
      </c>
      <c r="B79" s="6" t="s">
        <v>235</v>
      </c>
      <c r="C79" s="40">
        <v>0</v>
      </c>
      <c r="D79" s="40">
        <v>2004.7</v>
      </c>
      <c r="E79" s="45">
        <v>0</v>
      </c>
    </row>
    <row r="80" spans="1:5" ht="34.5" customHeight="1">
      <c r="A80" s="11" t="s">
        <v>234</v>
      </c>
      <c r="B80" s="6" t="s">
        <v>236</v>
      </c>
      <c r="C80" s="40">
        <v>85</v>
      </c>
      <c r="D80" s="40">
        <v>4.9</v>
      </c>
      <c r="E80" s="45">
        <f t="shared" si="1"/>
        <v>5.764705882352942</v>
      </c>
    </row>
    <row r="81" spans="1:5" ht="14.25" customHeight="1">
      <c r="A81" s="7" t="s">
        <v>35</v>
      </c>
      <c r="B81" s="4" t="s">
        <v>36</v>
      </c>
      <c r="C81" s="38">
        <f>SUM(C85+C82)</f>
        <v>35600</v>
      </c>
      <c r="D81" s="38">
        <f>SUM(D85+D82)</f>
        <v>46553.2</v>
      </c>
      <c r="E81" s="37">
        <f t="shared" si="1"/>
        <v>130.76741573033706</v>
      </c>
    </row>
    <row r="82" spans="1:5" ht="44.25" customHeight="1">
      <c r="A82" s="7" t="s">
        <v>51</v>
      </c>
      <c r="B82" s="4" t="s">
        <v>104</v>
      </c>
      <c r="C82" s="38">
        <f>C83</f>
        <v>13600</v>
      </c>
      <c r="D82" s="38">
        <f>D83</f>
        <v>16807</v>
      </c>
      <c r="E82" s="37">
        <f t="shared" si="1"/>
        <v>123.58088235294117</v>
      </c>
    </row>
    <row r="83" spans="1:5" ht="51.75" customHeight="1">
      <c r="A83" s="7" t="s">
        <v>97</v>
      </c>
      <c r="B83" s="4" t="s">
        <v>96</v>
      </c>
      <c r="C83" s="38">
        <f>C84</f>
        <v>13600</v>
      </c>
      <c r="D83" s="38">
        <f>D84</f>
        <v>16807</v>
      </c>
      <c r="E83" s="37">
        <f t="shared" si="1"/>
        <v>123.58088235294117</v>
      </c>
    </row>
    <row r="84" spans="1:5" ht="49.5" customHeight="1">
      <c r="A84" s="11" t="s">
        <v>60</v>
      </c>
      <c r="B84" s="14" t="s">
        <v>61</v>
      </c>
      <c r="C84" s="40">
        <v>13600</v>
      </c>
      <c r="D84" s="40">
        <v>16807</v>
      </c>
      <c r="E84" s="45">
        <f t="shared" si="1"/>
        <v>123.58088235294117</v>
      </c>
    </row>
    <row r="85" spans="1:5" ht="33" customHeight="1">
      <c r="A85" s="7" t="s">
        <v>37</v>
      </c>
      <c r="B85" s="4" t="s">
        <v>0</v>
      </c>
      <c r="C85" s="38">
        <f>SUM(C87:C87)</f>
        <v>22000</v>
      </c>
      <c r="D85" s="38">
        <f>SUM(D87:D87)</f>
        <v>29746.2</v>
      </c>
      <c r="E85" s="37">
        <f t="shared" si="1"/>
        <v>135.21</v>
      </c>
    </row>
    <row r="86" spans="1:5" ht="27" customHeight="1">
      <c r="A86" s="7" t="s">
        <v>45</v>
      </c>
      <c r="B86" s="4" t="s">
        <v>46</v>
      </c>
      <c r="C86" s="38">
        <f>SUM(C87:C87)</f>
        <v>22000</v>
      </c>
      <c r="D86" s="38">
        <f>SUM(D87:D87)</f>
        <v>29746.2</v>
      </c>
      <c r="E86" s="37">
        <f t="shared" si="1"/>
        <v>135.21</v>
      </c>
    </row>
    <row r="87" spans="1:5" ht="31.5" customHeight="1">
      <c r="A87" s="11" t="s">
        <v>98</v>
      </c>
      <c r="B87" s="6" t="s">
        <v>99</v>
      </c>
      <c r="C87" s="40">
        <v>22000</v>
      </c>
      <c r="D87" s="40">
        <v>29746.2</v>
      </c>
      <c r="E87" s="45">
        <f t="shared" si="1"/>
        <v>135.21</v>
      </c>
    </row>
    <row r="88" spans="1:5" ht="31.5" customHeight="1">
      <c r="A88" s="7" t="s">
        <v>209</v>
      </c>
      <c r="B88" s="4" t="s">
        <v>208</v>
      </c>
      <c r="C88" s="42">
        <f>C89+C105+C107</f>
        <v>3904</v>
      </c>
      <c r="D88" s="42">
        <f>D89+D105+D107+D104+D111</f>
        <v>11925.3</v>
      </c>
      <c r="E88" s="37">
        <f t="shared" si="1"/>
        <v>305.46362704918033</v>
      </c>
    </row>
    <row r="89" spans="1:5" ht="31.5" customHeight="1">
      <c r="A89" s="25" t="s">
        <v>253</v>
      </c>
      <c r="B89" s="26" t="s">
        <v>213</v>
      </c>
      <c r="C89" s="43">
        <f>C90+C92+C94+C102</f>
        <v>1604</v>
      </c>
      <c r="D89" s="43">
        <f>D90+D92+D94+D102+D97+D98+D99+D100+D101</f>
        <v>1946.2999999999997</v>
      </c>
      <c r="E89" s="37">
        <f t="shared" si="1"/>
        <v>121.34039900249375</v>
      </c>
    </row>
    <row r="90" spans="1:5" ht="44.25" customHeight="1">
      <c r="A90" s="25" t="s">
        <v>252</v>
      </c>
      <c r="B90" s="26" t="s">
        <v>214</v>
      </c>
      <c r="C90" s="43">
        <f>C91</f>
        <v>5</v>
      </c>
      <c r="D90" s="43">
        <f>D91</f>
        <v>62.8</v>
      </c>
      <c r="E90" s="37">
        <f t="shared" si="1"/>
        <v>1255.9999999999998</v>
      </c>
    </row>
    <row r="91" spans="1:5" ht="57" customHeight="1">
      <c r="A91" s="27" t="s">
        <v>254</v>
      </c>
      <c r="B91" s="28" t="s">
        <v>215</v>
      </c>
      <c r="C91" s="44">
        <v>5</v>
      </c>
      <c r="D91" s="44">
        <v>62.8</v>
      </c>
      <c r="E91" s="45">
        <f t="shared" si="1"/>
        <v>1255.9999999999998</v>
      </c>
    </row>
    <row r="92" spans="1:5" ht="54.75" customHeight="1">
      <c r="A92" s="25" t="s">
        <v>255</v>
      </c>
      <c r="B92" s="26" t="s">
        <v>216</v>
      </c>
      <c r="C92" s="43">
        <f>C93</f>
        <v>27</v>
      </c>
      <c r="D92" s="43">
        <f>D93</f>
        <v>29.6</v>
      </c>
      <c r="E92" s="37">
        <f t="shared" si="1"/>
        <v>109.62962962962963</v>
      </c>
    </row>
    <row r="93" spans="1:5" ht="60" customHeight="1">
      <c r="A93" s="27" t="s">
        <v>256</v>
      </c>
      <c r="B93" s="28" t="s">
        <v>217</v>
      </c>
      <c r="C93" s="44">
        <v>27</v>
      </c>
      <c r="D93" s="44">
        <v>29.6</v>
      </c>
      <c r="E93" s="45">
        <f t="shared" si="1"/>
        <v>109.62962962962963</v>
      </c>
    </row>
    <row r="94" spans="1:5" ht="49.5" customHeight="1">
      <c r="A94" s="25" t="s">
        <v>257</v>
      </c>
      <c r="B94" s="26" t="s">
        <v>218</v>
      </c>
      <c r="C94" s="43">
        <f>C95+C96</f>
        <v>172</v>
      </c>
      <c r="D94" s="43">
        <f>D95+D96</f>
        <v>108.6</v>
      </c>
      <c r="E94" s="37">
        <f t="shared" si="1"/>
        <v>63.13953488372093</v>
      </c>
    </row>
    <row r="95" spans="1:5" ht="48">
      <c r="A95" s="27" t="s">
        <v>258</v>
      </c>
      <c r="B95" s="28" t="s">
        <v>247</v>
      </c>
      <c r="C95" s="44">
        <v>2</v>
      </c>
      <c r="D95" s="44">
        <v>3.6</v>
      </c>
      <c r="E95" s="45">
        <f t="shared" si="1"/>
        <v>180</v>
      </c>
    </row>
    <row r="96" spans="1:5" ht="47.25" customHeight="1">
      <c r="A96" s="27" t="s">
        <v>259</v>
      </c>
      <c r="B96" s="28" t="s">
        <v>248</v>
      </c>
      <c r="C96" s="44">
        <v>170</v>
      </c>
      <c r="D96" s="44">
        <v>105</v>
      </c>
      <c r="E96" s="45">
        <f t="shared" si="1"/>
        <v>61.76470588235294</v>
      </c>
    </row>
    <row r="97" spans="1:5" ht="47.25" customHeight="1">
      <c r="A97" s="52" t="s">
        <v>343</v>
      </c>
      <c r="B97" s="53" t="s">
        <v>366</v>
      </c>
      <c r="C97" s="54">
        <v>0</v>
      </c>
      <c r="D97" s="54">
        <v>230.1</v>
      </c>
      <c r="E97" s="37">
        <v>0</v>
      </c>
    </row>
    <row r="98" spans="1:5" ht="47.25" customHeight="1">
      <c r="A98" s="52" t="s">
        <v>344</v>
      </c>
      <c r="B98" s="53" t="s">
        <v>367</v>
      </c>
      <c r="C98" s="54">
        <v>0</v>
      </c>
      <c r="D98" s="54">
        <v>50</v>
      </c>
      <c r="E98" s="37">
        <v>0</v>
      </c>
    </row>
    <row r="99" spans="1:5" ht="47.25" customHeight="1">
      <c r="A99" s="52" t="s">
        <v>345</v>
      </c>
      <c r="B99" s="53" t="s">
        <v>368</v>
      </c>
      <c r="C99" s="54">
        <v>0</v>
      </c>
      <c r="D99" s="54">
        <v>62.6</v>
      </c>
      <c r="E99" s="37">
        <v>0</v>
      </c>
    </row>
    <row r="100" spans="1:5" ht="47.25" customHeight="1">
      <c r="A100" s="52" t="s">
        <v>346</v>
      </c>
      <c r="B100" s="53" t="s">
        <v>369</v>
      </c>
      <c r="C100" s="54">
        <v>0</v>
      </c>
      <c r="D100" s="54">
        <v>96.5</v>
      </c>
      <c r="E100" s="37">
        <v>0</v>
      </c>
    </row>
    <row r="101" spans="1:5" ht="47.25" customHeight="1">
      <c r="A101" s="52" t="s">
        <v>347</v>
      </c>
      <c r="B101" s="53" t="s">
        <v>370</v>
      </c>
      <c r="C101" s="54">
        <v>0</v>
      </c>
      <c r="D101" s="54">
        <v>328.6</v>
      </c>
      <c r="E101" s="37">
        <v>0</v>
      </c>
    </row>
    <row r="102" spans="1:5" ht="54" customHeight="1">
      <c r="A102" s="25" t="s">
        <v>260</v>
      </c>
      <c r="B102" s="26" t="s">
        <v>219</v>
      </c>
      <c r="C102" s="43">
        <f>C103</f>
        <v>1400</v>
      </c>
      <c r="D102" s="43">
        <f>D103</f>
        <v>977.5</v>
      </c>
      <c r="E102" s="37">
        <f t="shared" si="1"/>
        <v>69.82142857142857</v>
      </c>
    </row>
    <row r="103" spans="1:5" ht="58.5" customHeight="1">
      <c r="A103" s="27" t="s">
        <v>261</v>
      </c>
      <c r="B103" s="28" t="s">
        <v>220</v>
      </c>
      <c r="C103" s="44">
        <v>1400</v>
      </c>
      <c r="D103" s="44">
        <v>977.5</v>
      </c>
      <c r="E103" s="45">
        <f t="shared" si="1"/>
        <v>69.82142857142857</v>
      </c>
    </row>
    <row r="104" spans="1:5" ht="39.75" customHeight="1">
      <c r="A104" s="52" t="s">
        <v>348</v>
      </c>
      <c r="B104" s="53" t="s">
        <v>365</v>
      </c>
      <c r="C104" s="54">
        <v>0</v>
      </c>
      <c r="D104" s="54">
        <v>127</v>
      </c>
      <c r="E104" s="37">
        <v>0</v>
      </c>
    </row>
    <row r="105" spans="1:5" ht="57">
      <c r="A105" s="25" t="s">
        <v>273</v>
      </c>
      <c r="B105" s="26" t="s">
        <v>210</v>
      </c>
      <c r="C105" s="43">
        <f>C106</f>
        <v>2200</v>
      </c>
      <c r="D105" s="43">
        <f>D106</f>
        <v>1821</v>
      </c>
      <c r="E105" s="37">
        <f t="shared" si="1"/>
        <v>82.77272727272728</v>
      </c>
    </row>
    <row r="106" spans="1:5" ht="48">
      <c r="A106" s="27" t="s">
        <v>362</v>
      </c>
      <c r="B106" s="28" t="s">
        <v>249</v>
      </c>
      <c r="C106" s="44">
        <v>2200</v>
      </c>
      <c r="D106" s="44">
        <v>1821</v>
      </c>
      <c r="E106" s="45">
        <f t="shared" si="1"/>
        <v>82.77272727272728</v>
      </c>
    </row>
    <row r="107" spans="1:5" ht="21" customHeight="1">
      <c r="A107" s="25" t="s">
        <v>361</v>
      </c>
      <c r="B107" s="26" t="s">
        <v>211</v>
      </c>
      <c r="C107" s="43">
        <f>C109</f>
        <v>100</v>
      </c>
      <c r="D107" s="43">
        <f>D109+D108</f>
        <v>8019.5</v>
      </c>
      <c r="E107" s="37">
        <f t="shared" si="1"/>
        <v>8019.499999999999</v>
      </c>
    </row>
    <row r="108" spans="1:5" ht="63" customHeight="1">
      <c r="A108" s="52" t="s">
        <v>360</v>
      </c>
      <c r="B108" s="53" t="s">
        <v>364</v>
      </c>
      <c r="C108" s="54">
        <v>0</v>
      </c>
      <c r="D108" s="54">
        <v>7958.1</v>
      </c>
      <c r="E108" s="37">
        <v>0</v>
      </c>
    </row>
    <row r="109" spans="1:5" ht="45">
      <c r="A109" s="25" t="s">
        <v>359</v>
      </c>
      <c r="B109" s="26" t="s">
        <v>250</v>
      </c>
      <c r="C109" s="43">
        <f>C110</f>
        <v>100</v>
      </c>
      <c r="D109" s="43">
        <f>D110</f>
        <v>61.4</v>
      </c>
      <c r="E109" s="37">
        <f t="shared" si="1"/>
        <v>61.4</v>
      </c>
    </row>
    <row r="110" spans="1:5" ht="86.25" customHeight="1">
      <c r="A110" s="27" t="s">
        <v>358</v>
      </c>
      <c r="B110" s="28" t="s">
        <v>251</v>
      </c>
      <c r="C110" s="44">
        <v>100</v>
      </c>
      <c r="D110" s="44">
        <v>61.4</v>
      </c>
      <c r="E110" s="45">
        <f t="shared" si="1"/>
        <v>61.4</v>
      </c>
    </row>
    <row r="111" spans="1:5" ht="21.75" customHeight="1">
      <c r="A111" s="52" t="s">
        <v>357</v>
      </c>
      <c r="B111" s="53" t="s">
        <v>363</v>
      </c>
      <c r="C111" s="54">
        <v>0</v>
      </c>
      <c r="D111" s="54">
        <v>11.5</v>
      </c>
      <c r="E111" s="37">
        <v>0</v>
      </c>
    </row>
    <row r="112" spans="1:5" ht="24" customHeight="1">
      <c r="A112" s="7" t="s">
        <v>38</v>
      </c>
      <c r="B112" s="4" t="s">
        <v>39</v>
      </c>
      <c r="C112" s="38">
        <f>SUM(C113)</f>
        <v>7400</v>
      </c>
      <c r="D112" s="38">
        <f>SUM(D113)</f>
        <v>8178.2</v>
      </c>
      <c r="E112" s="37">
        <f t="shared" si="1"/>
        <v>110.51621621621621</v>
      </c>
    </row>
    <row r="113" spans="1:5" ht="29.25" customHeight="1">
      <c r="A113" s="7" t="s">
        <v>40</v>
      </c>
      <c r="B113" s="4" t="s">
        <v>41</v>
      </c>
      <c r="C113" s="38">
        <f>SUM(C114)</f>
        <v>7400</v>
      </c>
      <c r="D113" s="38">
        <f>SUM(D114)</f>
        <v>8178.2</v>
      </c>
      <c r="E113" s="37">
        <f t="shared" si="1"/>
        <v>110.51621621621621</v>
      </c>
    </row>
    <row r="114" spans="1:6" ht="27" customHeight="1">
      <c r="A114" s="11" t="s">
        <v>100</v>
      </c>
      <c r="B114" s="6" t="s">
        <v>101</v>
      </c>
      <c r="C114" s="40">
        <v>7400</v>
      </c>
      <c r="D114" s="40">
        <v>8178.2</v>
      </c>
      <c r="E114" s="45">
        <f t="shared" si="1"/>
        <v>110.51621621621621</v>
      </c>
      <c r="F114" s="1">
        <f>SUM(F8:F113)</f>
        <v>-100657.4</v>
      </c>
    </row>
    <row r="115" spans="1:5" ht="24.75" customHeight="1">
      <c r="A115" s="7" t="s">
        <v>124</v>
      </c>
      <c r="B115" s="4" t="s">
        <v>125</v>
      </c>
      <c r="C115" s="37">
        <f>SUM(C116)+C194</f>
        <v>1721772.74</v>
      </c>
      <c r="D115" s="37">
        <f>SUM(D116)+D194+D198+D201</f>
        <v>1275324.5</v>
      </c>
      <c r="E115" s="37">
        <f t="shared" si="1"/>
        <v>74.07043161805431</v>
      </c>
    </row>
    <row r="116" spans="1:5" ht="39.75" customHeight="1">
      <c r="A116" s="7" t="s">
        <v>126</v>
      </c>
      <c r="B116" s="4" t="s">
        <v>127</v>
      </c>
      <c r="C116" s="37">
        <f>C117+C120+C158+C186</f>
        <v>1719952.64</v>
      </c>
      <c r="D116" s="37">
        <f>D117+D120+D158+D186</f>
        <v>1282382.6</v>
      </c>
      <c r="E116" s="37">
        <f t="shared" si="1"/>
        <v>74.55918088535276</v>
      </c>
    </row>
    <row r="117" spans="1:5" ht="27.75" customHeight="1">
      <c r="A117" s="7" t="s">
        <v>128</v>
      </c>
      <c r="B117" s="24" t="s">
        <v>129</v>
      </c>
      <c r="C117" s="37">
        <f>C118</f>
        <v>1669</v>
      </c>
      <c r="D117" s="37">
        <f>D118</f>
        <v>1251.7</v>
      </c>
      <c r="E117" s="37">
        <f t="shared" si="1"/>
        <v>74.99700419412822</v>
      </c>
    </row>
    <row r="118" spans="1:5" ht="12">
      <c r="A118" s="7" t="s">
        <v>130</v>
      </c>
      <c r="B118" s="31" t="s">
        <v>129</v>
      </c>
      <c r="C118" s="37">
        <f>C119</f>
        <v>1669</v>
      </c>
      <c r="D118" s="37">
        <f>D119</f>
        <v>1251.7</v>
      </c>
      <c r="E118" s="37">
        <f t="shared" si="1"/>
        <v>74.99700419412822</v>
      </c>
    </row>
    <row r="119" spans="1:5" ht="16.5" customHeight="1">
      <c r="A119" s="11" t="s">
        <v>131</v>
      </c>
      <c r="B119" s="3" t="s">
        <v>132</v>
      </c>
      <c r="C119" s="39">
        <v>1669</v>
      </c>
      <c r="D119" s="39">
        <v>1251.7</v>
      </c>
      <c r="E119" s="45">
        <f t="shared" si="1"/>
        <v>74.99700419412822</v>
      </c>
    </row>
    <row r="120" spans="1:5" ht="36.75" customHeight="1">
      <c r="A120" s="7" t="s">
        <v>133</v>
      </c>
      <c r="B120" s="5" t="s">
        <v>134</v>
      </c>
      <c r="C120" s="37">
        <f>SUM(C121+C129+C131+C137+C125+C127+C133+C123)+C135</f>
        <v>544369.74</v>
      </c>
      <c r="D120" s="37">
        <f>SUM(D121+D129+D131+D137+D125+D127+D133+D123)+D135</f>
        <v>264858</v>
      </c>
      <c r="E120" s="37">
        <f t="shared" si="1"/>
        <v>48.654063688404136</v>
      </c>
    </row>
    <row r="121" spans="1:5" ht="57" customHeight="1">
      <c r="A121" s="7" t="s">
        <v>135</v>
      </c>
      <c r="B121" s="5" t="s">
        <v>136</v>
      </c>
      <c r="C121" s="37">
        <f>C122</f>
        <v>58502</v>
      </c>
      <c r="D121" s="37">
        <f>D122</f>
        <v>43184.7</v>
      </c>
      <c r="E121" s="37">
        <f t="shared" si="1"/>
        <v>73.81747632559569</v>
      </c>
    </row>
    <row r="122" spans="1:6" ht="58.5" customHeight="1">
      <c r="A122" s="11" t="s">
        <v>135</v>
      </c>
      <c r="B122" s="3" t="s">
        <v>136</v>
      </c>
      <c r="C122" s="45">
        <v>58502</v>
      </c>
      <c r="D122" s="45">
        <v>43184.7</v>
      </c>
      <c r="E122" s="45">
        <f t="shared" si="1"/>
        <v>73.81747632559569</v>
      </c>
      <c r="F122" s="1">
        <v>-2848</v>
      </c>
    </row>
    <row r="123" spans="1:5" ht="58.5" customHeight="1">
      <c r="A123" s="7" t="s">
        <v>312</v>
      </c>
      <c r="B123" s="5" t="s">
        <v>311</v>
      </c>
      <c r="C123" s="37">
        <f>C124</f>
        <v>7843.7</v>
      </c>
      <c r="D123" s="37">
        <f>D124</f>
        <v>7081.2</v>
      </c>
      <c r="E123" s="37">
        <f t="shared" si="1"/>
        <v>90.27882249448602</v>
      </c>
    </row>
    <row r="124" spans="1:5" ht="58.5" customHeight="1">
      <c r="A124" s="11" t="s">
        <v>312</v>
      </c>
      <c r="B124" s="3" t="s">
        <v>311</v>
      </c>
      <c r="C124" s="45">
        <v>7843.7</v>
      </c>
      <c r="D124" s="45">
        <v>7081.2</v>
      </c>
      <c r="E124" s="45">
        <f t="shared" si="1"/>
        <v>90.27882249448602</v>
      </c>
    </row>
    <row r="125" spans="1:5" ht="43.5" customHeight="1">
      <c r="A125" s="7" t="s">
        <v>269</v>
      </c>
      <c r="B125" s="5" t="s">
        <v>270</v>
      </c>
      <c r="C125" s="37">
        <f>C126</f>
        <v>7950</v>
      </c>
      <c r="D125" s="37">
        <f>D126</f>
        <v>7724.8</v>
      </c>
      <c r="E125" s="37">
        <f t="shared" si="1"/>
        <v>97.16729559748428</v>
      </c>
    </row>
    <row r="126" spans="1:5" ht="58.5" customHeight="1">
      <c r="A126" s="11" t="s">
        <v>269</v>
      </c>
      <c r="B126" s="3" t="s">
        <v>270</v>
      </c>
      <c r="C126" s="45">
        <v>7950</v>
      </c>
      <c r="D126" s="45">
        <v>7724.8</v>
      </c>
      <c r="E126" s="45">
        <f t="shared" si="1"/>
        <v>97.16729559748428</v>
      </c>
    </row>
    <row r="127" spans="1:5" ht="58.5" customHeight="1">
      <c r="A127" s="7" t="s">
        <v>271</v>
      </c>
      <c r="B127" s="5" t="s">
        <v>272</v>
      </c>
      <c r="C127" s="37">
        <f>C128</f>
        <v>12318.7</v>
      </c>
      <c r="D127" s="37">
        <f>D128</f>
        <v>8574.7</v>
      </c>
      <c r="E127" s="37">
        <f>D127/C127*100</f>
        <v>69.60718257608352</v>
      </c>
    </row>
    <row r="128" spans="1:5" ht="58.5" customHeight="1">
      <c r="A128" s="11" t="s">
        <v>271</v>
      </c>
      <c r="B128" s="3" t="s">
        <v>272</v>
      </c>
      <c r="C128" s="45">
        <v>12318.7</v>
      </c>
      <c r="D128" s="45">
        <v>8574.7</v>
      </c>
      <c r="E128" s="45">
        <f>D128/C128*100</f>
        <v>69.60718257608352</v>
      </c>
    </row>
    <row r="129" spans="1:5" ht="48.75" customHeight="1">
      <c r="A129" s="7" t="s">
        <v>212</v>
      </c>
      <c r="B129" s="5" t="s">
        <v>205</v>
      </c>
      <c r="C129" s="37">
        <f>C130</f>
        <v>25462.4</v>
      </c>
      <c r="D129" s="37">
        <f>D130</f>
        <v>12246.8</v>
      </c>
      <c r="E129" s="37">
        <f t="shared" si="1"/>
        <v>48.09758703028779</v>
      </c>
    </row>
    <row r="130" spans="1:5" ht="37.5" customHeight="1">
      <c r="A130" s="11" t="s">
        <v>212</v>
      </c>
      <c r="B130" s="3" t="s">
        <v>205</v>
      </c>
      <c r="C130" s="45">
        <v>25462.4</v>
      </c>
      <c r="D130" s="45">
        <v>12246.8</v>
      </c>
      <c r="E130" s="45">
        <f t="shared" si="1"/>
        <v>48.09758703028779</v>
      </c>
    </row>
    <row r="131" spans="1:5" ht="35.25" customHeight="1">
      <c r="A131" s="7" t="s">
        <v>189</v>
      </c>
      <c r="B131" s="5" t="s">
        <v>190</v>
      </c>
      <c r="C131" s="37">
        <f>C132</f>
        <v>1984.3</v>
      </c>
      <c r="D131" s="37">
        <f>D132</f>
        <v>1984.2</v>
      </c>
      <c r="E131" s="37">
        <f t="shared" si="1"/>
        <v>99.99496043944968</v>
      </c>
    </row>
    <row r="132" spans="1:5" ht="32.25" customHeight="1">
      <c r="A132" s="11" t="s">
        <v>189</v>
      </c>
      <c r="B132" s="3" t="s">
        <v>190</v>
      </c>
      <c r="C132" s="45">
        <v>1984.3</v>
      </c>
      <c r="D132" s="45">
        <v>1984.2</v>
      </c>
      <c r="E132" s="45">
        <f aca="true" t="shared" si="2" ref="E132:E189">D132/C132*100</f>
        <v>99.99496043944968</v>
      </c>
    </row>
    <row r="133" spans="1:5" ht="32.25" customHeight="1">
      <c r="A133" s="7" t="s">
        <v>297</v>
      </c>
      <c r="B133" s="5" t="s">
        <v>300</v>
      </c>
      <c r="C133" s="37">
        <f>C134</f>
        <v>347.9</v>
      </c>
      <c r="D133" s="37">
        <f>D134</f>
        <v>347.9</v>
      </c>
      <c r="E133" s="37">
        <f t="shared" si="2"/>
        <v>100</v>
      </c>
    </row>
    <row r="134" spans="1:5" ht="32.25" customHeight="1">
      <c r="A134" s="11" t="s">
        <v>298</v>
      </c>
      <c r="B134" s="3" t="s">
        <v>299</v>
      </c>
      <c r="C134" s="45">
        <v>347.9</v>
      </c>
      <c r="D134" s="45">
        <v>347.9</v>
      </c>
      <c r="E134" s="45">
        <f t="shared" si="2"/>
        <v>100</v>
      </c>
    </row>
    <row r="135" spans="1:5" ht="32.25" customHeight="1">
      <c r="A135" s="7" t="s">
        <v>318</v>
      </c>
      <c r="B135" s="5" t="s">
        <v>317</v>
      </c>
      <c r="C135" s="37">
        <f>C136</f>
        <v>61760</v>
      </c>
      <c r="D135" s="37">
        <f>D136</f>
        <v>33800.4</v>
      </c>
      <c r="E135" s="37">
        <f t="shared" si="2"/>
        <v>54.72862694300519</v>
      </c>
    </row>
    <row r="136" spans="1:5" ht="32.25" customHeight="1">
      <c r="A136" s="11" t="s">
        <v>319</v>
      </c>
      <c r="B136" s="3" t="s">
        <v>317</v>
      </c>
      <c r="C136" s="45">
        <v>61760</v>
      </c>
      <c r="D136" s="45">
        <v>33800.4</v>
      </c>
      <c r="E136" s="45">
        <f t="shared" si="2"/>
        <v>54.72862694300519</v>
      </c>
    </row>
    <row r="137" spans="1:5" ht="24.75" customHeight="1">
      <c r="A137" s="7" t="s">
        <v>137</v>
      </c>
      <c r="B137" s="5" t="s">
        <v>138</v>
      </c>
      <c r="C137" s="37">
        <f>SUM(C138:C157)</f>
        <v>368200.74</v>
      </c>
      <c r="D137" s="37">
        <f>SUM(D138:D157)</f>
        <v>149913.30000000002</v>
      </c>
      <c r="E137" s="37">
        <f t="shared" si="2"/>
        <v>40.71510013803884</v>
      </c>
    </row>
    <row r="138" spans="1:5" ht="45" customHeight="1">
      <c r="A138" s="11" t="s">
        <v>139</v>
      </c>
      <c r="B138" s="3" t="s">
        <v>140</v>
      </c>
      <c r="C138" s="39">
        <v>641.1</v>
      </c>
      <c r="D138" s="39">
        <v>291.1</v>
      </c>
      <c r="E138" s="45">
        <f t="shared" si="2"/>
        <v>45.40633286538762</v>
      </c>
    </row>
    <row r="139" spans="1:5" ht="24">
      <c r="A139" s="11" t="s">
        <v>141</v>
      </c>
      <c r="B139" s="3" t="s">
        <v>142</v>
      </c>
      <c r="C139" s="39">
        <v>2953</v>
      </c>
      <c r="D139" s="39">
        <v>2917</v>
      </c>
      <c r="E139" s="45">
        <f t="shared" si="2"/>
        <v>98.78090077886895</v>
      </c>
    </row>
    <row r="140" spans="1:5" ht="39" customHeight="1">
      <c r="A140" s="11" t="s">
        <v>143</v>
      </c>
      <c r="B140" s="3" t="s">
        <v>144</v>
      </c>
      <c r="C140" s="39">
        <v>1520</v>
      </c>
      <c r="D140" s="39">
        <v>844</v>
      </c>
      <c r="E140" s="45">
        <f t="shared" si="2"/>
        <v>55.52631578947368</v>
      </c>
    </row>
    <row r="141" spans="1:5" ht="76.5" customHeight="1">
      <c r="A141" s="11" t="s">
        <v>283</v>
      </c>
      <c r="B141" s="3" t="s">
        <v>284</v>
      </c>
      <c r="C141" s="39">
        <v>864</v>
      </c>
      <c r="D141" s="39">
        <v>0</v>
      </c>
      <c r="E141" s="45">
        <f t="shared" si="2"/>
        <v>0</v>
      </c>
    </row>
    <row r="142" spans="1:5" ht="45" customHeight="1">
      <c r="A142" s="11" t="s">
        <v>267</v>
      </c>
      <c r="B142" s="3" t="s">
        <v>266</v>
      </c>
      <c r="C142" s="39">
        <v>14423.5</v>
      </c>
      <c r="D142" s="39">
        <v>0</v>
      </c>
      <c r="E142" s="45">
        <f t="shared" si="2"/>
        <v>0</v>
      </c>
    </row>
    <row r="143" spans="1:6" ht="84.75" customHeight="1">
      <c r="A143" s="11" t="s">
        <v>183</v>
      </c>
      <c r="B143" s="3" t="s">
        <v>263</v>
      </c>
      <c r="C143" s="39">
        <v>755.4</v>
      </c>
      <c r="D143" s="39">
        <v>0</v>
      </c>
      <c r="E143" s="45">
        <f t="shared" si="2"/>
        <v>0</v>
      </c>
      <c r="F143" s="1">
        <v>-1417.2</v>
      </c>
    </row>
    <row r="144" spans="1:5" ht="24" customHeight="1">
      <c r="A144" s="11" t="s">
        <v>206</v>
      </c>
      <c r="B144" s="3" t="s">
        <v>207</v>
      </c>
      <c r="C144" s="39">
        <v>39</v>
      </c>
      <c r="D144" s="39">
        <v>38.7</v>
      </c>
      <c r="E144" s="45">
        <f t="shared" si="2"/>
        <v>99.23076923076923</v>
      </c>
    </row>
    <row r="145" spans="1:5" ht="67.5" customHeight="1">
      <c r="A145" s="19" t="s">
        <v>274</v>
      </c>
      <c r="B145" s="3" t="s">
        <v>313</v>
      </c>
      <c r="C145" s="39">
        <v>249</v>
      </c>
      <c r="D145" s="39">
        <v>75.4</v>
      </c>
      <c r="E145" s="45">
        <f t="shared" si="2"/>
        <v>30.281124497991968</v>
      </c>
    </row>
    <row r="146" spans="1:5" ht="24" customHeight="1">
      <c r="A146" s="11" t="s">
        <v>145</v>
      </c>
      <c r="B146" s="18" t="s">
        <v>146</v>
      </c>
      <c r="C146" s="39">
        <v>8323.8</v>
      </c>
      <c r="D146" s="39">
        <v>8323.8</v>
      </c>
      <c r="E146" s="45">
        <f t="shared" si="2"/>
        <v>100</v>
      </c>
    </row>
    <row r="147" spans="1:5" ht="30.75" customHeight="1">
      <c r="A147" s="11" t="s">
        <v>243</v>
      </c>
      <c r="B147" s="18" t="s">
        <v>244</v>
      </c>
      <c r="C147" s="39">
        <v>6210</v>
      </c>
      <c r="D147" s="39">
        <v>6157.7</v>
      </c>
      <c r="E147" s="45">
        <f t="shared" si="2"/>
        <v>99.15780998389694</v>
      </c>
    </row>
    <row r="148" spans="1:5" ht="41.25" customHeight="1">
      <c r="A148" s="35" t="s">
        <v>301</v>
      </c>
      <c r="B148" s="36" t="s">
        <v>302</v>
      </c>
      <c r="C148" s="39">
        <v>243792.4</v>
      </c>
      <c r="D148" s="39">
        <v>100751.2</v>
      </c>
      <c r="E148" s="45">
        <f t="shared" si="2"/>
        <v>41.32663692551532</v>
      </c>
    </row>
    <row r="149" spans="1:5" ht="68.25" customHeight="1">
      <c r="A149" s="11" t="s">
        <v>240</v>
      </c>
      <c r="B149" s="18" t="s">
        <v>314</v>
      </c>
      <c r="C149" s="39">
        <v>2498.5</v>
      </c>
      <c r="D149" s="39">
        <v>2498.5</v>
      </c>
      <c r="E149" s="45">
        <f t="shared" si="2"/>
        <v>100</v>
      </c>
    </row>
    <row r="150" spans="1:5" ht="21.75" customHeight="1">
      <c r="A150" s="11" t="s">
        <v>239</v>
      </c>
      <c r="B150" s="18" t="s">
        <v>268</v>
      </c>
      <c r="C150" s="39">
        <v>721.1</v>
      </c>
      <c r="D150" s="39">
        <v>721.1</v>
      </c>
      <c r="E150" s="45">
        <f t="shared" si="2"/>
        <v>100</v>
      </c>
    </row>
    <row r="151" spans="1:7" ht="29.25" customHeight="1">
      <c r="A151" s="11" t="s">
        <v>264</v>
      </c>
      <c r="B151" s="3" t="s">
        <v>265</v>
      </c>
      <c r="C151" s="39">
        <v>424.4</v>
      </c>
      <c r="D151" s="39">
        <v>0</v>
      </c>
      <c r="E151" s="45">
        <f t="shared" si="2"/>
        <v>0</v>
      </c>
      <c r="F151" s="46">
        <v>-1342.79</v>
      </c>
      <c r="G151" s="1">
        <v>-13849.23</v>
      </c>
    </row>
    <row r="152" spans="1:5" ht="60.75" customHeight="1">
      <c r="A152" s="11" t="s">
        <v>238</v>
      </c>
      <c r="B152" s="3" t="s">
        <v>237</v>
      </c>
      <c r="C152" s="39">
        <v>18382</v>
      </c>
      <c r="D152" s="39">
        <v>9569.2</v>
      </c>
      <c r="E152" s="45">
        <f t="shared" si="2"/>
        <v>52.05744750299206</v>
      </c>
    </row>
    <row r="153" spans="1:5" ht="31.5" customHeight="1">
      <c r="A153" s="11" t="s">
        <v>241</v>
      </c>
      <c r="B153" s="3" t="s">
        <v>242</v>
      </c>
      <c r="C153" s="39">
        <v>46249.2</v>
      </c>
      <c r="D153" s="39">
        <v>13188.2</v>
      </c>
      <c r="E153" s="45">
        <f t="shared" si="2"/>
        <v>28.5155202684587</v>
      </c>
    </row>
    <row r="154" spans="1:6" ht="31.5" customHeight="1">
      <c r="A154" s="11" t="s">
        <v>315</v>
      </c>
      <c r="B154" s="3" t="s">
        <v>316</v>
      </c>
      <c r="C154" s="39">
        <v>4206.1</v>
      </c>
      <c r="D154" s="39">
        <v>0</v>
      </c>
      <c r="E154" s="45">
        <f t="shared" si="2"/>
        <v>0</v>
      </c>
      <c r="F154" s="46">
        <v>2541.39</v>
      </c>
    </row>
    <row r="155" spans="1:5" ht="38.25" customHeight="1">
      <c r="A155" s="11" t="s">
        <v>293</v>
      </c>
      <c r="B155" s="3" t="s">
        <v>294</v>
      </c>
      <c r="C155" s="39">
        <v>654.5</v>
      </c>
      <c r="D155" s="39">
        <v>307.8</v>
      </c>
      <c r="E155" s="45">
        <f t="shared" si="2"/>
        <v>47.02826585179526</v>
      </c>
    </row>
    <row r="156" spans="1:6" ht="38.25" customHeight="1">
      <c r="A156" s="11" t="s">
        <v>295</v>
      </c>
      <c r="B156" s="3" t="s">
        <v>296</v>
      </c>
      <c r="C156" s="39">
        <v>11064.14</v>
      </c>
      <c r="D156" s="39">
        <v>0</v>
      </c>
      <c r="E156" s="45">
        <f t="shared" si="2"/>
        <v>0</v>
      </c>
      <c r="F156" s="1">
        <v>3464.64</v>
      </c>
    </row>
    <row r="157" spans="1:7" ht="38.25" customHeight="1">
      <c r="A157" s="11" t="s">
        <v>308</v>
      </c>
      <c r="B157" s="3" t="s">
        <v>309</v>
      </c>
      <c r="C157" s="39">
        <v>4229.6</v>
      </c>
      <c r="D157" s="39">
        <v>4229.6</v>
      </c>
      <c r="E157" s="45">
        <f t="shared" si="2"/>
        <v>100</v>
      </c>
      <c r="F157" s="1">
        <v>-1113.44755</v>
      </c>
      <c r="G157" s="1">
        <v>20246</v>
      </c>
    </row>
    <row r="158" spans="1:5" ht="28.5" customHeight="1">
      <c r="A158" s="7" t="s">
        <v>147</v>
      </c>
      <c r="B158" s="5" t="s">
        <v>148</v>
      </c>
      <c r="C158" s="42">
        <f>C162+C174+C184+C178+C159+C180+C182</f>
        <v>1062040.4</v>
      </c>
      <c r="D158" s="42">
        <f>D162+D174+D184+D178+D159+D180+D182</f>
        <v>906432.7000000001</v>
      </c>
      <c r="E158" s="37">
        <f t="shared" si="2"/>
        <v>85.34823157386481</v>
      </c>
    </row>
    <row r="159" spans="1:5" ht="51" customHeight="1">
      <c r="A159" s="7" t="s">
        <v>149</v>
      </c>
      <c r="B159" s="5" t="s">
        <v>150</v>
      </c>
      <c r="C159" s="42">
        <f>C160+C161</f>
        <v>27151</v>
      </c>
      <c r="D159" s="42">
        <f>D160+D161</f>
        <v>15720.4</v>
      </c>
      <c r="E159" s="37">
        <f t="shared" si="2"/>
        <v>57.89989318993776</v>
      </c>
    </row>
    <row r="160" spans="1:8" ht="36" customHeight="1">
      <c r="A160" s="11" t="s">
        <v>151</v>
      </c>
      <c r="B160" s="3" t="s">
        <v>152</v>
      </c>
      <c r="C160" s="39">
        <v>23816</v>
      </c>
      <c r="D160" s="39">
        <v>13696.4</v>
      </c>
      <c r="E160" s="45">
        <f t="shared" si="2"/>
        <v>57.50923748740342</v>
      </c>
      <c r="F160" s="1">
        <v>-8580</v>
      </c>
      <c r="G160" s="1">
        <v>-33950</v>
      </c>
      <c r="H160" s="1">
        <v>-35308</v>
      </c>
    </row>
    <row r="161" spans="1:8" ht="36.75" customHeight="1">
      <c r="A161" s="11" t="s">
        <v>153</v>
      </c>
      <c r="B161" s="3" t="s">
        <v>154</v>
      </c>
      <c r="C161" s="39">
        <v>3335</v>
      </c>
      <c r="D161" s="39">
        <v>2024</v>
      </c>
      <c r="E161" s="45">
        <f t="shared" si="2"/>
        <v>60.689655172413794</v>
      </c>
      <c r="G161" s="1">
        <v>-3335</v>
      </c>
      <c r="H161" s="1">
        <v>-3335</v>
      </c>
    </row>
    <row r="162" spans="1:5" ht="33.75" customHeight="1">
      <c r="A162" s="7" t="s">
        <v>155</v>
      </c>
      <c r="B162" s="5" t="s">
        <v>156</v>
      </c>
      <c r="C162" s="42">
        <f>SUM(C163:C173)</f>
        <v>22799.4</v>
      </c>
      <c r="D162" s="42">
        <f>SUM(D163:D173)</f>
        <v>19287.699999999997</v>
      </c>
      <c r="E162" s="37">
        <f t="shared" si="2"/>
        <v>84.59740168600926</v>
      </c>
    </row>
    <row r="163" spans="1:5" ht="97.5" customHeight="1">
      <c r="A163" s="11" t="s">
        <v>184</v>
      </c>
      <c r="B163" s="3" t="s">
        <v>185</v>
      </c>
      <c r="C163" s="39">
        <v>988</v>
      </c>
      <c r="D163" s="39">
        <v>778.2</v>
      </c>
      <c r="E163" s="45">
        <f t="shared" si="2"/>
        <v>78.76518218623482</v>
      </c>
    </row>
    <row r="164" spans="1:6" ht="60" customHeight="1">
      <c r="A164" s="11" t="s">
        <v>187</v>
      </c>
      <c r="B164" s="3" t="s">
        <v>186</v>
      </c>
      <c r="C164" s="39">
        <v>188</v>
      </c>
      <c r="D164" s="39">
        <v>0</v>
      </c>
      <c r="E164" s="45">
        <f t="shared" si="2"/>
        <v>0</v>
      </c>
      <c r="F164" s="1">
        <v>-188</v>
      </c>
    </row>
    <row r="165" spans="1:5" ht="42.75" customHeight="1">
      <c r="A165" s="11" t="s">
        <v>157</v>
      </c>
      <c r="B165" s="3" t="s">
        <v>203</v>
      </c>
      <c r="C165" s="39">
        <v>4555</v>
      </c>
      <c r="D165" s="39">
        <v>3416.2</v>
      </c>
      <c r="E165" s="45">
        <f t="shared" si="2"/>
        <v>74.99890230515916</v>
      </c>
    </row>
    <row r="166" spans="1:5" ht="46.5" customHeight="1">
      <c r="A166" s="11" t="s">
        <v>158</v>
      </c>
      <c r="B166" s="3" t="s">
        <v>204</v>
      </c>
      <c r="C166" s="39">
        <v>4292</v>
      </c>
      <c r="D166" s="39">
        <v>3634</v>
      </c>
      <c r="E166" s="45">
        <f t="shared" si="2"/>
        <v>84.66915191053123</v>
      </c>
    </row>
    <row r="167" spans="1:6" ht="42.75" customHeight="1">
      <c r="A167" s="11" t="s">
        <v>159</v>
      </c>
      <c r="B167" s="3" t="s">
        <v>188</v>
      </c>
      <c r="C167" s="39">
        <v>79</v>
      </c>
      <c r="D167" s="39">
        <v>6.4</v>
      </c>
      <c r="E167" s="45">
        <f t="shared" si="2"/>
        <v>8.10126582278481</v>
      </c>
      <c r="F167" s="1">
        <v>7</v>
      </c>
    </row>
    <row r="168" spans="1:5" ht="62.25" customHeight="1">
      <c r="A168" s="11" t="s">
        <v>291</v>
      </c>
      <c r="B168" s="3" t="s">
        <v>292</v>
      </c>
      <c r="C168" s="39">
        <v>51.4</v>
      </c>
      <c r="D168" s="39">
        <v>0</v>
      </c>
      <c r="E168" s="45">
        <f t="shared" si="2"/>
        <v>0</v>
      </c>
    </row>
    <row r="169" spans="1:5" ht="45" customHeight="1">
      <c r="A169" s="11" t="s">
        <v>160</v>
      </c>
      <c r="B169" s="3" t="s">
        <v>310</v>
      </c>
      <c r="C169" s="39">
        <v>2068</v>
      </c>
      <c r="D169" s="39">
        <v>2068</v>
      </c>
      <c r="E169" s="45">
        <f t="shared" si="2"/>
        <v>100</v>
      </c>
    </row>
    <row r="170" spans="1:5" ht="36">
      <c r="A170" s="11" t="s">
        <v>161</v>
      </c>
      <c r="B170" s="3" t="s">
        <v>162</v>
      </c>
      <c r="C170" s="39">
        <v>708</v>
      </c>
      <c r="D170" s="39">
        <v>708</v>
      </c>
      <c r="E170" s="45">
        <f t="shared" si="2"/>
        <v>100</v>
      </c>
    </row>
    <row r="171" spans="1:5" ht="111" customHeight="1">
      <c r="A171" s="11" t="s">
        <v>163</v>
      </c>
      <c r="B171" s="3" t="s">
        <v>164</v>
      </c>
      <c r="C171" s="39">
        <v>495</v>
      </c>
      <c r="D171" s="39">
        <v>408.9</v>
      </c>
      <c r="E171" s="45">
        <f t="shared" si="2"/>
        <v>82.60606060606061</v>
      </c>
    </row>
    <row r="172" spans="1:5" ht="36" customHeight="1">
      <c r="A172" s="11" t="s">
        <v>165</v>
      </c>
      <c r="B172" s="3" t="s">
        <v>202</v>
      </c>
      <c r="C172" s="39">
        <v>9196</v>
      </c>
      <c r="D172" s="39">
        <v>8268</v>
      </c>
      <c r="E172" s="45">
        <f t="shared" si="2"/>
        <v>89.90865593736407</v>
      </c>
    </row>
    <row r="173" spans="1:8" ht="36" customHeight="1">
      <c r="A173" s="11" t="s">
        <v>330</v>
      </c>
      <c r="B173" s="3" t="s">
        <v>331</v>
      </c>
      <c r="C173" s="39">
        <v>179</v>
      </c>
      <c r="D173" s="39">
        <v>0</v>
      </c>
      <c r="E173" s="45">
        <f t="shared" si="2"/>
        <v>0</v>
      </c>
      <c r="F173" s="1">
        <v>179</v>
      </c>
      <c r="G173" s="1">
        <v>357</v>
      </c>
      <c r="H173" s="1">
        <v>357</v>
      </c>
    </row>
    <row r="174" spans="1:5" ht="63.75" customHeight="1">
      <c r="A174" s="7" t="s">
        <v>166</v>
      </c>
      <c r="B174" s="5" t="s">
        <v>167</v>
      </c>
      <c r="C174" s="37">
        <f>SUM(C175:C177)</f>
        <v>17280</v>
      </c>
      <c r="D174" s="37">
        <f>SUM(D175:D177)</f>
        <v>13439.8</v>
      </c>
      <c r="E174" s="37">
        <f t="shared" si="2"/>
        <v>77.77662037037037</v>
      </c>
    </row>
    <row r="175" spans="1:5" ht="44.25" customHeight="1">
      <c r="A175" s="11" t="s">
        <v>168</v>
      </c>
      <c r="B175" s="3" t="s">
        <v>286</v>
      </c>
      <c r="C175" s="39">
        <v>16375</v>
      </c>
      <c r="D175" s="39">
        <v>12881.8</v>
      </c>
      <c r="E175" s="45">
        <f t="shared" si="2"/>
        <v>78.66748091603053</v>
      </c>
    </row>
    <row r="176" spans="1:5" ht="62.25" customHeight="1">
      <c r="A176" s="11" t="s">
        <v>169</v>
      </c>
      <c r="B176" s="3" t="s">
        <v>287</v>
      </c>
      <c r="C176" s="39">
        <v>741</v>
      </c>
      <c r="D176" s="39">
        <v>558</v>
      </c>
      <c r="E176" s="45">
        <f t="shared" si="2"/>
        <v>75.30364372469636</v>
      </c>
    </row>
    <row r="177" spans="1:5" ht="53.25" customHeight="1">
      <c r="A177" s="11" t="s">
        <v>170</v>
      </c>
      <c r="B177" s="3" t="s">
        <v>288</v>
      </c>
      <c r="C177" s="39">
        <v>164</v>
      </c>
      <c r="D177" s="39">
        <v>0</v>
      </c>
      <c r="E177" s="45">
        <f t="shared" si="2"/>
        <v>0</v>
      </c>
    </row>
    <row r="178" spans="1:5" ht="54" customHeight="1">
      <c r="A178" s="7" t="s">
        <v>171</v>
      </c>
      <c r="B178" s="5" t="s">
        <v>172</v>
      </c>
      <c r="C178" s="42">
        <f>C179</f>
        <v>24697</v>
      </c>
      <c r="D178" s="42">
        <f>SUM(D179)</f>
        <v>19711.5</v>
      </c>
      <c r="E178" s="37">
        <f t="shared" si="2"/>
        <v>79.81333765234643</v>
      </c>
    </row>
    <row r="179" spans="1:6" ht="63" customHeight="1">
      <c r="A179" s="11" t="s">
        <v>173</v>
      </c>
      <c r="B179" s="3" t="s">
        <v>172</v>
      </c>
      <c r="C179" s="39">
        <v>24697</v>
      </c>
      <c r="D179" s="39">
        <v>19711.5</v>
      </c>
      <c r="E179" s="45">
        <f t="shared" si="2"/>
        <v>79.81333765234643</v>
      </c>
      <c r="F179" s="1">
        <v>2189</v>
      </c>
    </row>
    <row r="180" spans="1:5" ht="38.25" customHeight="1">
      <c r="A180" s="7" t="s">
        <v>174</v>
      </c>
      <c r="B180" s="5" t="s">
        <v>175</v>
      </c>
      <c r="C180" s="42">
        <f>C181</f>
        <v>528</v>
      </c>
      <c r="D180" s="42">
        <f>D181</f>
        <v>259.8</v>
      </c>
      <c r="E180" s="37">
        <f t="shared" si="2"/>
        <v>49.20454545454545</v>
      </c>
    </row>
    <row r="181" spans="1:5" ht="36">
      <c r="A181" s="11" t="s">
        <v>174</v>
      </c>
      <c r="B181" s="3" t="s">
        <v>175</v>
      </c>
      <c r="C181" s="39">
        <v>528</v>
      </c>
      <c r="D181" s="39">
        <v>259.8</v>
      </c>
      <c r="E181" s="45">
        <f t="shared" si="2"/>
        <v>49.20454545454545</v>
      </c>
    </row>
    <row r="182" spans="1:5" ht="45" customHeight="1">
      <c r="A182" s="7" t="s">
        <v>245</v>
      </c>
      <c r="B182" s="5" t="s">
        <v>246</v>
      </c>
      <c r="C182" s="42">
        <f>C183</f>
        <v>25701</v>
      </c>
      <c r="D182" s="42">
        <f>D183</f>
        <v>18958.2</v>
      </c>
      <c r="E182" s="37">
        <f t="shared" si="2"/>
        <v>73.764444963231</v>
      </c>
    </row>
    <row r="183" spans="1:5" ht="36">
      <c r="A183" s="11" t="s">
        <v>245</v>
      </c>
      <c r="B183" s="3" t="s">
        <v>246</v>
      </c>
      <c r="C183" s="39">
        <v>25701</v>
      </c>
      <c r="D183" s="39">
        <v>18958.2</v>
      </c>
      <c r="E183" s="45">
        <f t="shared" si="2"/>
        <v>73.764444963231</v>
      </c>
    </row>
    <row r="184" spans="1:5" ht="12">
      <c r="A184" s="7" t="s">
        <v>176</v>
      </c>
      <c r="B184" s="5" t="s">
        <v>177</v>
      </c>
      <c r="C184" s="37">
        <f>SUM(C185:C185)</f>
        <v>943884</v>
      </c>
      <c r="D184" s="37">
        <f>SUM(D185:D185)</f>
        <v>819055.3</v>
      </c>
      <c r="E184" s="37">
        <f t="shared" si="2"/>
        <v>86.7749956562459</v>
      </c>
    </row>
    <row r="185" spans="1:6" ht="114.75" customHeight="1">
      <c r="A185" s="11" t="s">
        <v>289</v>
      </c>
      <c r="B185" s="3" t="s">
        <v>290</v>
      </c>
      <c r="C185" s="39">
        <v>943884</v>
      </c>
      <c r="D185" s="39">
        <v>819055.3</v>
      </c>
      <c r="E185" s="45">
        <f t="shared" si="2"/>
        <v>86.7749956562459</v>
      </c>
      <c r="F185" s="1">
        <v>63405</v>
      </c>
    </row>
    <row r="186" spans="1:5" ht="12">
      <c r="A186" s="7" t="s">
        <v>178</v>
      </c>
      <c r="B186" s="5" t="s">
        <v>179</v>
      </c>
      <c r="C186" s="42">
        <f>C189+C187</f>
        <v>111873.5</v>
      </c>
      <c r="D186" s="42">
        <f>D189+D187</f>
        <v>109840.2</v>
      </c>
      <c r="E186" s="37">
        <f t="shared" si="2"/>
        <v>98.18250077096006</v>
      </c>
    </row>
    <row r="187" spans="1:5" ht="33.75">
      <c r="A187" s="7" t="s">
        <v>304</v>
      </c>
      <c r="B187" s="5" t="s">
        <v>306</v>
      </c>
      <c r="C187" s="42">
        <f>C188</f>
        <v>56250</v>
      </c>
      <c r="D187" s="42">
        <f>D188</f>
        <v>56250</v>
      </c>
      <c r="E187" s="37">
        <f t="shared" si="2"/>
        <v>100</v>
      </c>
    </row>
    <row r="188" spans="1:5" ht="36">
      <c r="A188" s="11" t="s">
        <v>305</v>
      </c>
      <c r="B188" s="3" t="s">
        <v>303</v>
      </c>
      <c r="C188" s="39">
        <v>56250</v>
      </c>
      <c r="D188" s="39">
        <v>56250</v>
      </c>
      <c r="E188" s="45">
        <f t="shared" si="2"/>
        <v>100</v>
      </c>
    </row>
    <row r="189" spans="1:5" ht="12">
      <c r="A189" s="7" t="s">
        <v>180</v>
      </c>
      <c r="B189" s="5" t="s">
        <v>181</v>
      </c>
      <c r="C189" s="42">
        <f>C190+C193+C192+C191</f>
        <v>55623.5</v>
      </c>
      <c r="D189" s="42">
        <f>D190+D193+D192+D191</f>
        <v>53590.2</v>
      </c>
      <c r="E189" s="37">
        <f t="shared" si="2"/>
        <v>96.34453063902846</v>
      </c>
    </row>
    <row r="190" spans="1:5" ht="36">
      <c r="A190" s="11" t="s">
        <v>201</v>
      </c>
      <c r="B190" s="3" t="s">
        <v>262</v>
      </c>
      <c r="C190" s="39">
        <v>2500</v>
      </c>
      <c r="D190" s="39">
        <v>1937.6</v>
      </c>
      <c r="E190" s="45">
        <f aca="true" t="shared" si="3" ref="E190:E197">D190/C190*100</f>
        <v>77.50399999999999</v>
      </c>
    </row>
    <row r="191" spans="1:5" ht="36">
      <c r="A191" s="11" t="s">
        <v>322</v>
      </c>
      <c r="B191" s="3" t="s">
        <v>323</v>
      </c>
      <c r="C191" s="39">
        <v>6093</v>
      </c>
      <c r="D191" s="39">
        <v>4622.1</v>
      </c>
      <c r="E191" s="45">
        <f t="shared" si="3"/>
        <v>75.85918266863615</v>
      </c>
    </row>
    <row r="192" spans="1:5" ht="48">
      <c r="A192" s="11" t="s">
        <v>221</v>
      </c>
      <c r="B192" s="3" t="s">
        <v>222</v>
      </c>
      <c r="C192" s="39">
        <v>46191.5</v>
      </c>
      <c r="D192" s="39">
        <v>46191.5</v>
      </c>
      <c r="E192" s="45">
        <f t="shared" si="3"/>
        <v>100</v>
      </c>
    </row>
    <row r="193" spans="1:5" ht="66.75" customHeight="1">
      <c r="A193" s="11" t="s">
        <v>321</v>
      </c>
      <c r="B193" s="3" t="s">
        <v>320</v>
      </c>
      <c r="C193" s="39">
        <v>839</v>
      </c>
      <c r="D193" s="39">
        <v>839</v>
      </c>
      <c r="E193" s="45">
        <f t="shared" si="3"/>
        <v>100</v>
      </c>
    </row>
    <row r="194" spans="1:5" ht="18.75" customHeight="1">
      <c r="A194" s="7" t="s">
        <v>329</v>
      </c>
      <c r="B194" s="5" t="s">
        <v>324</v>
      </c>
      <c r="C194" s="42">
        <f>C195</f>
        <v>1820.1</v>
      </c>
      <c r="D194" s="42">
        <f>D195</f>
        <v>1709.8</v>
      </c>
      <c r="E194" s="37">
        <f t="shared" si="3"/>
        <v>93.93989341244988</v>
      </c>
    </row>
    <row r="195" spans="1:5" ht="18.75" customHeight="1">
      <c r="A195" s="11" t="s">
        <v>328</v>
      </c>
      <c r="B195" s="5" t="s">
        <v>325</v>
      </c>
      <c r="C195" s="42">
        <f>C197+C196</f>
        <v>1820.1</v>
      </c>
      <c r="D195" s="42">
        <f>D197</f>
        <v>1709.8</v>
      </c>
      <c r="E195" s="37">
        <f t="shared" si="3"/>
        <v>93.93989341244988</v>
      </c>
    </row>
    <row r="196" spans="1:6" ht="27.75" customHeight="1">
      <c r="A196" s="11" t="s">
        <v>332</v>
      </c>
      <c r="B196" s="3" t="s">
        <v>333</v>
      </c>
      <c r="C196" s="39">
        <v>116.1</v>
      </c>
      <c r="D196" s="39">
        <v>0</v>
      </c>
      <c r="E196" s="45">
        <f t="shared" si="3"/>
        <v>0</v>
      </c>
      <c r="F196" s="1">
        <v>116.1</v>
      </c>
    </row>
    <row r="197" spans="1:8" ht="33.75" customHeight="1">
      <c r="A197" s="11" t="s">
        <v>327</v>
      </c>
      <c r="B197" s="3" t="s">
        <v>326</v>
      </c>
      <c r="C197" s="39">
        <v>1704</v>
      </c>
      <c r="D197" s="39">
        <v>1709.8</v>
      </c>
      <c r="E197" s="45">
        <f t="shared" si="3"/>
        <v>100.34037558685445</v>
      </c>
      <c r="F197" s="1">
        <f>SUM(F122:F196)</f>
        <v>56412.692449999995</v>
      </c>
      <c r="G197" s="1">
        <f>SUM(G122:G195)</f>
        <v>-30531.23</v>
      </c>
      <c r="H197" s="1">
        <f>SUM(H122:H195)</f>
        <v>-38286</v>
      </c>
    </row>
    <row r="198" spans="1:5" ht="33.75" customHeight="1">
      <c r="A198" s="47" t="s">
        <v>349</v>
      </c>
      <c r="B198" s="48" t="s">
        <v>350</v>
      </c>
      <c r="C198" s="49">
        <v>0</v>
      </c>
      <c r="D198" s="49">
        <v>483.2</v>
      </c>
      <c r="E198" s="42">
        <v>0</v>
      </c>
    </row>
    <row r="199" spans="1:5" ht="33.75" customHeight="1">
      <c r="A199" s="35" t="s">
        <v>351</v>
      </c>
      <c r="B199" s="50" t="s">
        <v>352</v>
      </c>
      <c r="C199" s="51">
        <v>0</v>
      </c>
      <c r="D199" s="51">
        <f>D198</f>
        <v>483.2</v>
      </c>
      <c r="E199" s="39">
        <v>0</v>
      </c>
    </row>
    <row r="200" spans="1:5" ht="33.75" customHeight="1">
      <c r="A200" s="47" t="s">
        <v>353</v>
      </c>
      <c r="B200" s="48" t="s">
        <v>354</v>
      </c>
      <c r="C200" s="49">
        <v>0</v>
      </c>
      <c r="D200" s="49">
        <f>D201</f>
        <v>-9251.1</v>
      </c>
      <c r="E200" s="42">
        <v>0</v>
      </c>
    </row>
    <row r="201" spans="1:5" ht="33.75" customHeight="1">
      <c r="A201" s="35" t="s">
        <v>355</v>
      </c>
      <c r="B201" s="50" t="s">
        <v>356</v>
      </c>
      <c r="C201" s="51">
        <v>0</v>
      </c>
      <c r="D201" s="51">
        <v>-9251.1</v>
      </c>
      <c r="E201" s="39">
        <v>0</v>
      </c>
    </row>
    <row r="202" spans="1:6" ht="12">
      <c r="A202" s="2"/>
      <c r="B202" s="4" t="s">
        <v>182</v>
      </c>
      <c r="C202" s="37">
        <f>C5+C115</f>
        <v>3311131.84</v>
      </c>
      <c r="D202" s="37">
        <f>D5+D115</f>
        <v>2388120.6</v>
      </c>
      <c r="E202" s="37">
        <f>D202/C202*100</f>
        <v>72.12399612574775</v>
      </c>
      <c r="F202" s="1">
        <f>F197+F114</f>
        <v>-44244.70755</v>
      </c>
    </row>
    <row r="211" ht="12">
      <c r="B211" s="30"/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65" r:id="rId1"/>
  <rowBreaks count="2" manualBreakCount="2">
    <brk id="118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2022-08-24T07:53:32Z</cp:lastPrinted>
  <dcterms:created xsi:type="dcterms:W3CDTF">1996-10-08T23:32:33Z</dcterms:created>
  <dcterms:modified xsi:type="dcterms:W3CDTF">2022-11-18T05:40:25Z</dcterms:modified>
  <cp:category/>
  <cp:version/>
  <cp:contentType/>
  <cp:contentStatus/>
</cp:coreProperties>
</file>